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<sst xmlns="http://schemas.openxmlformats.org/spreadsheetml/2006/main" count="6504" uniqueCount="5995">
  <si>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</si>
  <si>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</si>
  <si>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</si>
  <si>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</si>
  <si>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</si>
  <si>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</si>
  <si>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</si>
  <si>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</si>
  <si>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</si>
  <si>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</si>
  <si>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</si>
  <si>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</si>
  <si>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</si>
  <si>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</si>
  <si>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</si>
  <si>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</si>
  <si>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</si>
  <si>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</si>
  <si>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</si>
  <si>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</si>
  <si>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</si>
  <si>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</si>
  <si>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</si>
  <si>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</si>
  <si>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</si>
  <si>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</si>
  <si>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</si>
  <si>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</si>
  <si>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</si>
  <si>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</si>
  <si>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</si>
  <si>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</si>
  <si>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</si>
  <si>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</si>
  <si>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</si>
  <si>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</si>
  <si>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</si>
  <si>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</si>
  <si>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</si>
  <si>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</si>
  <si>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</si>
  <si>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</si>
  <si>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</si>
  <si>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</si>
  <si>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</si>
  <si>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</si>
  <si>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</si>
  <si>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</si>
  <si>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</si>
  <si>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</si>
  <si>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</si>
  <si>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</si>
  <si>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</si>
  <si>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</si>
  <si>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</si>
  <si>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</si>
  <si>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</si>
  <si>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</si>
  <si>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</si>
  <si>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</si>
  <si>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</si>
  <si>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</si>
  <si>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</si>
  <si>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</si>
  <si>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</si>
  <si>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</si>
  <si>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</si>
  <si>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</si>
  <si>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</si>
  <si>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</si>
  <si>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</si>
  <si>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</si>
  <si>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</si>
  <si>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</si>
  <si>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</si>
  <si>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</si>
  <si>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</si>
  <si>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</si>
  <si>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</si>
  <si>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</si>
  <si>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</si>
  <si>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</si>
  <si>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</si>
  <si>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</si>
  <si>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</si>
  <si>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</si>
  <si>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</si>
  <si>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</si>
  <si>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</si>
  <si>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</si>
  <si>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</si>
  <si>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</si>
  <si>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</si>
  <si>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</si>
  <si>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</si>
  <si>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</si>
  <si>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</si>
  <si>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</si>
  <si>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</si>
  <si>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</si>
  <si>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</si>
  <si>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</si>
  <si>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</si>
  <si>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</si>
  <si>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</si>
  <si>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</si>
  <si>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</si>
  <si>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</si>
  <si>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</si>
  <si>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</si>
  <si>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</si>
  <si>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</si>
  <si>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</si>
  <si>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</si>
  <si>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</si>
  <si>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</si>
  <si>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</si>
  <si>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</si>
  <si>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</si>
  <si>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</si>
  <si>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</si>
  <si>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</si>
  <si>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</si>
  <si>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</si>
  <si>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</si>
  <si>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</si>
  <si>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</si>
  <si>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</si>
  <si>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</si>
  <si>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</si>
  <si>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</si>
  <si>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</si>
  <si>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</si>
  <si>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</si>
  <si>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</si>
  <si>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</si>
  <si>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</si>
  <si>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</si>
  <si>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</si>
  <si>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</si>
  <si>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</si>
  <si>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</si>
  <si>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</si>
  <si>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</si>
  <si>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</si>
  <si>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</si>
  <si>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</si>
  <si>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</si>
  <si>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</si>
  <si>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</si>
  <si>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</si>
  <si>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</si>
  <si>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</si>
  <si>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</si>
  <si>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</si>
  <si>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</si>
  <si>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</si>
  <si>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</si>
  <si>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</si>
  <si>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</si>
  <si>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</si>
  <si>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</si>
  <si>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</si>
  <si>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</si>
  <si>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</si>
  <si>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</si>
  <si>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</si>
  <si>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</si>
  <si>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</si>
  <si>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</si>
  <si>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</si>
  <si>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</si>
  <si>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</si>
  <si>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</si>
  <si>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</si>
  <si>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</si>
  <si>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</si>
  <si>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</si>
  <si>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</si>
  <si>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</si>
  <si>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</si>
  <si>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</si>
  <si>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</si>
  <si>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</si>
  <si>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</si>
  <si>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</si>
  <si>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</si>
  <si>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</si>
  <si>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</si>
  <si>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</si>
  <si>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</si>
  <si>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</si>
  <si>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</si>
  <si>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</si>
  <si>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</si>
  <si>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</si>
  <si>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</si>
  <si>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</si>
  <si>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</si>
  <si>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</si>
  <si>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</si>
  <si>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</si>
  <si>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</si>
  <si>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</si>
  <si>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</si>
  <si>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</si>
  <si>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</si>
  <si>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</si>
  <si>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</si>
  <si>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</si>
  <si>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</si>
  <si>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</si>
  <si>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</si>
  <si>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</si>
  <si>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</si>
  <si>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</si>
  <si>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</si>
  <si>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</si>
  <si>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</si>
  <si>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</si>
  <si>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</si>
  <si>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</si>
  <si>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</si>
  <si>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</si>
  <si>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</si>
  <si>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</si>
  <si>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</si>
  <si>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</si>
  <si>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</si>
  <si>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</si>
  <si>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</si>
  <si>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</si>
  <si>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</si>
  <si>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</si>
  <si>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</si>
  <si>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</si>
  <si>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</si>
  <si>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</si>
  <si>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</si>
  <si>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</si>
  <si>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</si>
  <si>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</si>
  <si>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</si>
  <si>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</si>
  <si>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</si>
  <si>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</si>
  <si>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</si>
  <si>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</si>
  <si>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</si>
  <si>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</si>
  <si>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</si>
  <si>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</si>
  <si>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</si>
  <si>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</si>
  <si>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</si>
  <si>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</si>
  <si>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</si>
  <si>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</si>
  <si>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</si>
  <si>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</si>
  <si>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</si>
  <si>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</si>
  <si>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</si>
  <si>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</si>
  <si>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</si>
  <si>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</si>
  <si>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</si>
  <si>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</si>
  <si>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</si>
  <si>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</si>
  <si>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</si>
  <si>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</si>
  <si>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</si>
  <si>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</si>
  <si>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</si>
  <si>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</si>
  <si>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</si>
  <si>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</si>
  <si>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</si>
  <si>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</si>
  <si>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</si>
  <si>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</si>
  <si>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</si>
  <si>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</si>
  <si>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</si>
  <si>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</si>
  <si>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</si>
  <si>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</si>
  <si>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</si>
  <si>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</si>
  <si>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</si>
  <si>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</si>
  <si>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</si>
  <si>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</si>
  <si>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</si>
  <si>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</si>
  <si>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</si>
  <si>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</si>
  <si>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</si>
  <si>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</si>
  <si>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</si>
  <si>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</si>
  <si>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</si>
  <si>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</si>
  <si>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</si>
  <si>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</si>
  <si>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</si>
  <si>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</si>
  <si>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</si>
  <si>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</si>
  <si>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</si>
  <si>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</si>
  <si>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</si>
  <si>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</si>
  <si>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</si>
  <si>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</si>
  <si>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</si>
  <si>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</si>
  <si>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</si>
  <si>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</si>
  <si>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</si>
  <si>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</si>
  <si>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</si>
  <si>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</si>
  <si>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</si>
  <si>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</si>
  <si>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</si>
  <si>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</si>
  <si>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</si>
  <si>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</si>
  <si>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</si>
  <si>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</si>
  <si>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</si>
  <si>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</si>
  <si>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</si>
  <si>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</si>
  <si>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</si>
  <si>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</si>
  <si>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</si>
  <si>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</si>
  <si>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</si>
  <si>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</si>
  <si>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</si>
  <si>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</si>
  <si>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</si>
  <si>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</si>
  <si>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</si>
  <si>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</si>
  <si>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</si>
  <si>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</si>
  <si>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</si>
  <si>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</si>
  <si>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</si>
  <si>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</si>
  <si>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</si>
  <si>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</si>
  <si>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</si>
  <si>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</si>
  <si>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</si>
  <si>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</si>
  <si>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</si>
  <si>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</si>
  <si>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</si>
  <si>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</si>
  <si>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</si>
  <si>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</si>
  <si>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</si>
  <si>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</si>
  <si>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</si>
  <si>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</si>
  <si>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</si>
  <si>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</si>
  <si>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</si>
  <si>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</si>
  <si>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</si>
  <si>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</si>
  <si>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</si>
  <si>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</si>
  <si>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</si>
  <si>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</si>
  <si>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</si>
  <si>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</si>
  <si>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</si>
  <si>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</si>
  <si>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</si>
  <si>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</si>
  <si>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</si>
  <si>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</si>
  <si>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</si>
  <si>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</si>
  <si>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</si>
  <si>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</si>
  <si>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</si>
  <si>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</si>
  <si>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</si>
  <si>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</si>
  <si>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</si>
  <si>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</si>
  <si>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</si>
  <si>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</si>
  <si>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</si>
  <si>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</si>
  <si>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</si>
  <si>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</si>
  <si>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</si>
  <si>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</si>
  <si>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</si>
  <si>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</si>
  <si>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</si>
  <si>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</si>
  <si>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</si>
  <si>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</si>
  <si>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</si>
  <si>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</si>
  <si>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</si>
  <si>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</si>
  <si>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</si>
  <si>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</si>
  <si>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</si>
  <si>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</si>
  <si>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</si>
  <si>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</si>
  <si>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</si>
  <si>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</si>
  <si>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</si>
  <si>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</si>
  <si>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</si>
  <si>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</si>
  <si>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</si>
  <si>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</si>
  <si>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</si>
  <si>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</si>
  <si>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</si>
  <si>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</si>
  <si>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</si>
  <si>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</si>
  <si>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</si>
  <si>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</si>
  <si>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</si>
  <si>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</si>
  <si>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</si>
  <si>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</si>
  <si>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</si>
  <si>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</si>
  <si>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</si>
  <si>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</si>
  <si>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</si>
  <si>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</si>
  <si>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</si>
  <si>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</si>
  <si>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</si>
  <si>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</si>
  <si>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</si>
  <si>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</si>
  <si>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</si>
  <si>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</si>
  <si>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</si>
  <si>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</si>
  <si>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</si>
  <si>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</si>
  <si>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</si>
  <si>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</si>
  <si>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</si>
  <si>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</si>
  <si>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</si>
  <si>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</si>
  <si>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</si>
  <si>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</si>
  <si>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</si>
  <si>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</si>
  <si>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</si>
  <si>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</si>
  <si>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</si>
  <si>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</si>
  <si>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</si>
  <si>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</si>
  <si>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</si>
  <si>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</si>
  <si>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</si>
  <si>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</si>
  <si>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</si>
  <si>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</si>
  <si>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</si>
  <si>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</si>
  <si>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</si>
  <si>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</si>
  <si>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</si>
  <si>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</si>
  <si>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</si>
  <si>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</si>
  <si>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</si>
  <si>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</si>
  <si>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</si>
  <si>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</si>
  <si>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</si>
  <si>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</si>
  <si>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</si>
  <si>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</si>
  <si>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</si>
  <si>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</si>
  <si>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</si>
  <si>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</si>
  <si>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</si>
  <si>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</si>
  <si>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</si>
  <si>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</si>
  <si>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</si>
  <si>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</si>
  <si>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</si>
  <si>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</si>
  <si>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</si>
  <si>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</si>
  <si>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</si>
  <si>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</si>
  <si>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</si>
  <si>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</si>
  <si>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</si>
  <si>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</si>
  <si>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</si>
  <si>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</si>
  <si>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</si>
  <si>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</si>
  <si>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</si>
  <si>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</si>
  <si>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</si>
  <si>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</si>
  <si>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</si>
  <si>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</si>
  <si>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</si>
  <si>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</si>
  <si>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</si>
  <si>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</si>
  <si>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</si>
  <si>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</si>
  <si>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</si>
  <si>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</si>
  <si>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</si>
  <si>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</si>
  <si>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</si>
  <si>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</si>
  <si>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</si>
  <si>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</si>
  <si>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</si>
  <si>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</si>
  <si>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</si>
  <si>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</si>
  <si>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</si>
  <si>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</si>
  <si>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</si>
  <si>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</si>
  <si>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</si>
  <si>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</si>
  <si>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</si>
  <si>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</si>
  <si>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</si>
  <si>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</si>
  <si>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</si>
  <si>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</si>
  <si>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</si>
  <si>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</si>
  <si>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</si>
  <si>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</si>
  <si>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</si>
  <si>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</si>
  <si>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</si>
  <si>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</si>
  <si>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</si>
  <si>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</si>
  <si>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</si>
  <si>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</si>
  <si>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</si>
  <si>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</si>
  <si>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</si>
  <si>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</si>
  <si>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</si>
  <si>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</si>
  <si>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</si>
  <si>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</si>
  <si>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</si>
  <si>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</si>
  <si>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</si>
  <si>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</si>
  <si>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</si>
  <si>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</si>
  <si>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</si>
  <si>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</si>
  <si>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</si>
  <si>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</si>
  <si>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</si>
  <si>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</si>
  <si>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</si>
  <si>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</si>
  <si>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</si>
  <si>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</si>
  <si>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</si>
  <si>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</si>
  <si>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</si>
  <si>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</si>
  <si>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</si>
  <si>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</si>
  <si>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</si>
  <si>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</si>
  <si>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</si>
  <si>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</si>
  <si>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</si>
  <si>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</si>
  <si>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</si>
  <si>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</si>
  <si>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</si>
  <si>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</si>
  <si>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</si>
  <si>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</si>
  <si>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</si>
  <si>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</si>
  <si>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</si>
  <si>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</si>
  <si>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</si>
  <si>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</si>
  <si>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</si>
  <si>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</si>
  <si>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</si>
  <si>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</si>
  <si>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</si>
  <si>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</si>
  <si>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</si>
  <si>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</si>
  <si>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</si>
  <si>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</si>
  <si>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</si>
  <si>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</si>
  <si>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</si>
  <si>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</si>
  <si>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</si>
  <si>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</si>
  <si>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</si>
  <si>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</si>
  <si>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</si>
  <si>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</si>
  <si>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</si>
  <si>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</si>
  <si>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</si>
  <si>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</si>
  <si>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</si>
  <si>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</si>
  <si>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</si>
  <si>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</si>
  <si>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</si>
  <si>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</si>
  <si>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</si>
  <si>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</si>
  <si>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</si>
  <si>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</si>
  <si>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</si>
  <si>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</si>
  <si>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</si>
  <si>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</si>
  <si>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</si>
  <si>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</si>
  <si>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</si>
  <si>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</si>
  <si>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</si>
  <si>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</si>
  <si>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</si>
  <si>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</si>
  <si>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</si>
  <si>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</si>
  <si>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</si>
  <si>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</si>
  <si>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</si>
  <si>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</si>
  <si>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</si>
  <si>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</si>
  <si>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</si>
  <si>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</si>
  <si>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</si>
  <si>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</si>
  <si>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</si>
  <si>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</si>
  <si>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</si>
  <si>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</si>
  <si>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</si>
  <si>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</si>
  <si>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</si>
  <si>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</si>
  <si>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</si>
  <si>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</si>
  <si>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</si>
  <si>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</si>
  <si>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</si>
  <si>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</si>
  <si>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</si>
  <si>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</si>
  <si>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</si>
  <si>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</si>
  <si>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</si>
  <si>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</si>
  <si>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</si>
  <si>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</si>
  <si>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</si>
  <si>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</si>
  <si>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</si>
  <si>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</si>
  <si>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</si>
  <si>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</si>
  <si>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</si>
  <si>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</si>
  <si>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</si>
  <si>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</si>
  <si>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</si>
  <si>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</si>
  <si>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</si>
  <si>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</si>
  <si>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</si>
  <si>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</si>
  <si>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</si>
  <si>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</si>
  <si>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</si>
  <si>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</si>
  <si>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</si>
  <si>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</si>
  <si>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</si>
  <si>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</si>
  <si>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</si>
  <si>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</si>
  <si>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</si>
  <si>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</si>
  <si>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</si>
  <si>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</si>
  <si>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</si>
  <si>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</si>
  <si>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</si>
  <si>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</si>
  <si>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</si>
  <si>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</si>
  <si>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</si>
  <si>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</si>
  <si>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</si>
  <si>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</si>
  <si>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</si>
  <si>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</si>
  <si>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</si>
  <si>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</si>
  <si>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</si>
  <si>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</si>
  <si>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</si>
  <si>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</si>
  <si>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</si>
  <si>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</si>
  <si>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</si>
  <si>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</si>
  <si>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</si>
  <si>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</si>
  <si>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</si>
  <si>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</si>
  <si>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</si>
  <si>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</si>
  <si>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</si>
  <si>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</si>
  <si>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</si>
  <si>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</si>
  <si>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</si>
  <si>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</si>
  <si>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</si>
  <si>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</si>
  <si>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</si>
  <si>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</si>
  <si>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</si>
  <si>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</si>
  <si>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</si>
  <si>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</si>
  <si>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</si>
  <si>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</si>
  <si>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</si>
  <si>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</si>
  <si>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</si>
  <si>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</si>
  <si>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</si>
  <si>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</si>
  <si>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</si>
  <si>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</si>
  <si>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</si>
  <si>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</si>
  <si>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</si>
  <si>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</si>
  <si>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</si>
  <si>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</si>
  <si>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</si>
  <si>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</si>
  <si>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</si>
  <si>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</si>
  <si>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</si>
  <si>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</si>
  <si>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</si>
  <si>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</si>
  <si>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</si>
  <si>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</si>
  <si>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</si>
  <si>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</si>
  <si>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</si>
  <si>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</si>
  <si>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</si>
  <si>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</si>
  <si>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</si>
  <si>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</si>
  <si>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</si>
  <si>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</si>
  <si>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</si>
  <si>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</si>
  <si>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</si>
  <si>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</si>
  <si>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</si>
  <si>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</si>
  <si>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</si>
  <si>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</si>
  <si>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</si>
  <si>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</si>
  <si>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</si>
  <si>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</si>
  <si>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</si>
  <si>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</si>
  <si>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</si>
  <si>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</si>
  <si>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</si>
  <si>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</si>
  <si>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</si>
  <si>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</si>
  <si>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</si>
  <si>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</si>
  <si>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</si>
  <si>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</si>
  <si>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</si>
  <si>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</si>
  <si>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</si>
  <si>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</si>
  <si>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</si>
  <si>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</si>
  <si>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</si>
  <si>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</si>
  <si>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</si>
  <si>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</si>
  <si>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</si>
  <si>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</si>
  <si>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</si>
  <si>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</si>
  <si>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</si>
  <si>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</si>
  <si>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</si>
  <si>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</si>
  <si>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</si>
  <si>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</si>
  <si>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</si>
  <si>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</si>
  <si>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</si>
  <si>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</si>
  <si>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</si>
  <si>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</si>
  <si>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</si>
  <si>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</si>
  <si>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</si>
  <si>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</si>
  <si>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</si>
  <si>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</si>
  <si>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</si>
  <si>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</si>
  <si>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</si>
  <si>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</si>
  <si>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</si>
  <si>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</si>
  <si>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</si>
  <si>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</si>
  <si>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</si>
  <si>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</si>
  <si>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</si>
  <si>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</si>
  <si>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</si>
  <si>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</si>
  <si>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</si>
  <si>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</si>
  <si>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</si>
  <si>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</si>
  <si>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</si>
  <si>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</si>
  <si>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</si>
  <si>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</si>
  <si>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</si>
  <si>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</si>
  <si>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</si>
  <si>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</si>
  <si>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</si>
  <si>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</si>
  <si>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</si>
  <si>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</si>
  <si>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</si>
  <si>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</si>
  <si>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</si>
  <si>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</si>
  <si>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</si>
  <si>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</si>
  <si>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</si>
  <si>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</si>
  <si>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</si>
  <si>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</si>
  <si>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</si>
  <si>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</si>
  <si>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</si>
  <si>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</si>
  <si>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</si>
  <si>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</si>
  <si>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</si>
  <si>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</si>
  <si>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</si>
  <si>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</si>
  <si>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</si>
  <si>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</si>
  <si>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</si>
  <si>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</si>
  <si>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</si>
  <si>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</si>
  <si>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</si>
  <si>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</si>
  <si>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</si>
  <si>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</si>
  <si>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</si>
  <si>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</si>
  <si>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</si>
  <si>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</si>
  <si>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</si>
  <si>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</si>
  <si>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</si>
  <si>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</si>
  <si>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</si>
  <si>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</si>
  <si>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</si>
  <si>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</si>
  <si>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</si>
  <si>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</si>
  <si>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</si>
  <si>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</si>
  <si>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</si>
  <si>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</si>
  <si>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</si>
  <si>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</si>
  <si>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</si>
  <si>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</si>
  <si>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</si>
  <si>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</si>
  <si>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</si>
  <si>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</si>
  <si>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</si>
  <si>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</si>
  <si>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</si>
  <si>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</si>
  <si>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</si>
  <si>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</si>
  <si>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</si>
  <si>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</si>
  <si>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</si>
  <si>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</si>
  <si>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</si>
  <si>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</si>
  <si>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</si>
  <si>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</si>
  <si>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</si>
  <si>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</si>
  <si>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</si>
  <si>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</si>
  <si>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</si>
  <si>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</si>
  <si>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</si>
  <si>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</si>
  <si>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</si>
  <si>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</si>
  <si>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</si>
  <si>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</si>
  <si>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</si>
  <si>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</si>
  <si>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</si>
  <si>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</si>
  <si>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</si>
  <si>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</si>
  <si>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</si>
  <si>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</si>
  <si>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</si>
  <si>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</si>
  <si>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</si>
  <si>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</si>
  <si>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</si>
  <si>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</si>
  <si>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</si>
  <si>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</si>
  <si>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</si>
  <si>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</si>
  <si>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</si>
  <si>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</si>
  <si>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</si>
  <si>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</si>
  <si>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</si>
  <si>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</si>
  <si>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</si>
  <si>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</si>
  <si>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</si>
  <si>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</si>
  <si>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</si>
  <si>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</si>
  <si>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</si>
  <si>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</si>
  <si>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</si>
  <si>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</si>
  <si>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</si>
  <si>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</si>
  <si>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</si>
  <si>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</si>
  <si>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</si>
  <si>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</si>
  <si>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</si>
  <si>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</si>
  <si>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</si>
  <si>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</si>
  <si>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</si>
  <si>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</si>
  <si>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</si>
  <si>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</si>
  <si>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</si>
  <si>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</si>
  <si>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</si>
  <si>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</si>
  <si>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</si>
  <si>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</si>
  <si>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</si>
  <si>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</si>
  <si>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</si>
  <si>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</si>
  <si>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</si>
  <si>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</si>
  <si>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</si>
  <si>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</si>
  <si>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</si>
  <si>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</si>
  <si>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</si>
  <si>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</si>
  <si>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</si>
  <si>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</si>
  <si>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</si>
  <si>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</si>
  <si>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</si>
  <si>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</si>
  <si>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</si>
  <si>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</si>
  <si>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</si>
  <si>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</si>
  <si>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</si>
  <si>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</si>
  <si>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</si>
  <si>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</si>
  <si>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</si>
  <si>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</si>
  <si>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</si>
  <si>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</si>
  <si>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</si>
  <si>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</si>
  <si>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</si>
  <si>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</si>
  <si>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</si>
  <si>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</si>
  <si>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</si>
  <si>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</si>
  <si>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</si>
  <si>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</si>
  <si>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</si>
  <si>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</si>
  <si>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</si>
  <si>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</si>
  <si>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</si>
  <si>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</si>
  <si>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</si>
  <si>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</si>
  <si>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</si>
  <si>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</si>
  <si>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</si>
  <si>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</si>
  <si>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</si>
  <si>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</si>
  <si>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</si>
  <si>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</si>
  <si>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</si>
  <si>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</si>
  <si>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</si>
  <si>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</si>
  <si>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</si>
  <si>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</si>
  <si>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</si>
  <si>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</si>
  <si>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</si>
  <si>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</si>
  <si>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</si>
  <si>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</si>
  <si>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</si>
  <si>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</si>
  <si>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</si>
  <si>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</si>
  <si>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</si>
  <si>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</si>
  <si>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</si>
  <si>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</si>
  <si>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</si>
  <si>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</si>
  <si>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</si>
  <si>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</si>
  <si>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</si>
  <si>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</si>
  <si>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</si>
  <si>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</si>
  <si>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</si>
  <si>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</si>
  <si>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</si>
  <si>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</si>
  <si>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</si>
  <si>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</si>
  <si>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</si>
  <si>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</si>
  <si>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</si>
  <si>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</si>
  <si>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</si>
  <si>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</si>
  <si>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</si>
  <si>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</si>
  <si>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</si>
  <si>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</si>
  <si>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</si>
  <si>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</si>
  <si>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</si>
  <si>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</si>
  <si>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</si>
  <si>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</si>
  <si>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</si>
  <si>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</si>
  <si>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</si>
  <si>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</si>
  <si>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</si>
  <si>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</si>
  <si>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</si>
  <si>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</si>
  <si>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</si>
  <si>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</si>
  <si>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</si>
  <si>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</si>
  <si>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</si>
  <si>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</si>
  <si>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</si>
  <si>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</si>
  <si>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</si>
  <si>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</si>
  <si>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</si>
  <si>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</si>
  <si>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</si>
  <si>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</si>
  <si>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</si>
  <si>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</si>
  <si>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</si>
  <si>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</si>
  <si>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</si>
  <si>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</si>
  <si>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</si>
  <si>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</si>
  <si>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</si>
  <si>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</si>
  <si>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</si>
  <si>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</si>
  <si>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</si>
  <si>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</si>
  <si>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</si>
  <si>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</si>
  <si>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</si>
  <si>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</si>
  <si>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</si>
  <si>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</si>
  <si>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</si>
  <si>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</si>
  <si>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</si>
  <si>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</si>
  <si>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</si>
  <si>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</si>
  <si>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</si>
  <si>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</si>
  <si>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</si>
  <si>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</si>
  <si>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</si>
  <si>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</si>
  <si>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</si>
  <si>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</si>
  <si>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</si>
  <si>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</si>
  <si>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</si>
  <si>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</si>
  <si>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</si>
  <si>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</si>
  <si>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</si>
  <si>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</si>
  <si>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</si>
  <si>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</si>
  <si>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</si>
  <si>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</si>
  <si>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</si>
  <si>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</si>
  <si>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</si>
  <si>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</si>
  <si>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</si>
  <si>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</si>
  <si>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</si>
  <si>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</si>
  <si>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</si>
  <si>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</si>
  <si>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</si>
  <si>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</si>
  <si>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</si>
  <si>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</si>
  <si>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</si>
  <si>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</si>
  <si>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</si>
  <si>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</si>
  <si>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</si>
  <si>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</si>
  <si>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</si>
  <si>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</si>
  <si>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</si>
  <si>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</si>
  <si>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</si>
  <si>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</si>
  <si>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</si>
  <si>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</si>
  <si>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</si>
  <si>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</si>
  <si>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</si>
  <si>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</si>
  <si>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</si>
  <si>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</si>
  <si>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</si>
  <si>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</si>
  <si>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</si>
  <si>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</si>
  <si>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</si>
  <si>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</si>
  <si>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</si>
  <si>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</si>
  <si>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</si>
  <si>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</si>
  <si>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</si>
  <si>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</si>
  <si>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</si>
  <si>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</si>
  <si>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</si>
  <si>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</si>
  <si>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</si>
  <si>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</si>
  <si>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</si>
  <si>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</si>
  <si>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</si>
  <si>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</si>
  <si>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</si>
  <si>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</si>
  <si>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</si>
  <si>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</si>
  <si>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</si>
  <si>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</si>
  <si>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</si>
  <si>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</si>
  <si>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</si>
  <si>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</si>
  <si>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</si>
  <si>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</si>
  <si>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</si>
  <si>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</si>
  <si>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</si>
  <si>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</si>
  <si>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</si>
  <si>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</si>
  <si>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</si>
  <si>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</si>
  <si>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</si>
  <si>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</si>
  <si>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</si>
  <si>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</si>
  <si>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</si>
  <si>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</si>
  <si>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</si>
  <si>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</si>
  <si>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</si>
  <si>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</si>
  <si>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</si>
  <si>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</si>
  <si>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</si>
  <si>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</si>
  <si>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</si>
  <si>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</si>
  <si>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</si>
  <si>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</si>
  <si>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</si>
  <si>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</si>
  <si>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</si>
  <si>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</si>
  <si>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</si>
  <si>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</si>
  <si>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</si>
  <si>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</si>
  <si>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</si>
  <si>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</si>
  <si>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</si>
  <si>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</si>
  <si>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</si>
  <si>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</si>
  <si>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</si>
  <si>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</si>
  <si>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</si>
  <si>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</si>
  <si>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</si>
  <si>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</si>
  <si>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</si>
  <si>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</si>
  <si>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</si>
  <si>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</si>
  <si>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</si>
  <si>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</si>
  <si>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</si>
  <si>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</si>
  <si>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</si>
  <si>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</si>
  <si>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</si>
  <si>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</si>
  <si>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</si>
  <si>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</si>
  <si>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</si>
  <si>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</si>
  <si>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</si>
  <si>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</si>
  <si>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</si>
  <si>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</si>
  <si>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</si>
  <si>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</si>
  <si>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</si>
  <si>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</si>
  <si>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</si>
  <si>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</si>
  <si>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</si>
  <si>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</si>
  <si>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</si>
  <si>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</si>
  <si>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</si>
  <si>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</si>
  <si>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</si>
  <si>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</si>
  <si>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</si>
  <si>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</si>
  <si>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</si>
  <si>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</si>
  <si>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</si>
  <si>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</si>
  <si>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</si>
  <si>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</si>
  <si>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</si>
  <si>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</si>
  <si>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</si>
  <si>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</si>
  <si>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</si>
  <si>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</si>
  <si>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</si>
  <si>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</si>
  <si>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</si>
  <si>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</si>
  <si>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</si>
  <si>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</si>
  <si>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</si>
  <si>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</si>
  <si>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</si>
  <si>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</si>
  <si>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</si>
  <si>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</si>
  <si>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</si>
  <si>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</si>
  <si>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</si>
  <si>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</si>
  <si>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</si>
  <si>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</si>
  <si>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</si>
  <si>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</si>
  <si>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</si>
  <si>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</si>
  <si>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</si>
  <si>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</si>
  <si>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</si>
  <si>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</si>
  <si>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</si>
  <si>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</si>
  <si>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</si>
  <si>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</si>
  <si>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</si>
  <si>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</si>
  <si>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</si>
  <si>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</si>
  <si>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</si>
  <si>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</si>
  <si>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</si>
  <si>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</si>
  <si>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</si>
  <si>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</si>
  <si>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</si>
  <si>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</si>
  <si>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</si>
  <si>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</si>
  <si>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</si>
  <si>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</si>
  <si>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</si>
  <si>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</si>
  <si>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</si>
  <si>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</si>
  <si>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</si>
  <si>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</si>
  <si>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</si>
  <si>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</si>
  <si>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</si>
  <si>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</si>
  <si>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</si>
  <si>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</si>
  <si>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</si>
  <si>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</si>
  <si>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</si>
  <si>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</si>
  <si>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</si>
  <si>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</si>
  <si>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</si>
  <si>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</si>
  <si>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</si>
  <si>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</si>
  <si>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</si>
  <si>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</si>
  <si>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</si>
  <si>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</si>
  <si>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</si>
  <si>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</si>
  <si>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</si>
  <si>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</si>
  <si>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</si>
  <si>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</si>
  <si>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</si>
  <si>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</si>
  <si>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</si>
  <si>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</si>
  <si>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</si>
  <si>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</si>
  <si>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</si>
  <si>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</si>
  <si>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</si>
  <si>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</si>
  <si>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</si>
  <si>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</si>
  <si>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</si>
  <si>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</si>
  <si>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</si>
  <si>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</si>
  <si>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</si>
  <si>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</si>
  <si>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</si>
  <si>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</si>
  <si>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</si>
  <si>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</si>
  <si>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</si>
  <si>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</si>
  <si>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</si>
  <si>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</si>
  <si>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</si>
  <si>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</si>
  <si>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</si>
  <si>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</si>
  <si>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</si>
  <si>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</si>
  <si>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</si>
  <si>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</si>
  <si>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</si>
  <si>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</si>
  <si>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</si>
  <si>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</si>
  <si>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</si>
  <si>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</si>
  <si>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</si>
  <si>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</si>
  <si>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</si>
  <si>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</si>
  <si>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</si>
  <si>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</si>
  <si>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</si>
  <si>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</si>
  <si>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</si>
  <si>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</si>
  <si>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</si>
  <si>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</si>
  <si>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</si>
  <si>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</si>
  <si>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</si>
  <si>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</si>
  <si>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</si>
  <si>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</si>
  <si>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</si>
  <si>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</si>
  <si>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</si>
  <si>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</si>
  <si>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</si>
  <si>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</si>
  <si>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</si>
  <si>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</si>
  <si>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</si>
  <si>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</si>
  <si>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</si>
  <si>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</si>
  <si>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</si>
  <si>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</si>
  <si>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</si>
  <si>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</si>
  <si>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</si>
  <si>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</si>
  <si>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</si>
  <si>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</si>
  <si>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</si>
  <si>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</si>
  <si>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</si>
  <si>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</si>
  <si>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</si>
  <si>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</si>
  <si>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</si>
  <si>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</si>
  <si>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</si>
  <si>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</si>
  <si>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</si>
  <si>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</si>
  <si>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</si>
  <si>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</si>
  <si>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</si>
  <si>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</si>
  <si>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</si>
  <si>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</si>
  <si>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</si>
  <si>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</si>
  <si>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</si>
  <si>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</si>
  <si>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</si>
  <si>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</si>
  <si>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</si>
  <si>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</si>
  <si>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</si>
  <si>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</si>
  <si>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</si>
  <si>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</si>
  <si>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</si>
  <si>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</si>
  <si>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</si>
  <si>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</si>
  <si>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</si>
  <si>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</si>
  <si>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</si>
  <si>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</si>
  <si>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</si>
  <si>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</si>
  <si>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</si>
  <si>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</si>
  <si>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</si>
  <si>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</si>
  <si>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</si>
  <si>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</si>
  <si>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</si>
  <si>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</si>
  <si>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</si>
  <si>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</si>
  <si>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</si>
  <si>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</si>
  <si>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</si>
  <si>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</si>
  <si>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</si>
  <si>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</si>
  <si>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</si>
  <si>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</si>
  <si>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</si>
  <si>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</si>
  <si>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</si>
  <si>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</si>
  <si>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</si>
  <si>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</si>
  <si>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</si>
  <si>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</si>
  <si>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</si>
  <si>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</si>
  <si>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</si>
  <si>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</si>
  <si>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</si>
  <si>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</si>
  <si>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</si>
  <si>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</si>
  <si>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</si>
  <si>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</si>
  <si>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</si>
  <si>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</si>
  <si>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</si>
  <si>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</si>
  <si>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</si>
  <si>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</si>
  <si>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</si>
  <si>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</si>
  <si>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</si>
  <si>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</si>
  <si>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</si>
  <si>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</si>
  <si>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</si>
  <si>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</si>
  <si>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</si>
  <si>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</si>
  <si>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</si>
  <si>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</si>
  <si>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</si>
  <si>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</si>
  <si>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</si>
  <si>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</si>
  <si>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</si>
  <si>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</si>
  <si>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</si>
  <si>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</si>
  <si>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</si>
  <si>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</si>
  <si>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</si>
  <si>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</si>
  <si>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</si>
  <si>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</si>
  <si>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</si>
  <si>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</si>
  <si>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</si>
  <si>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</si>
  <si>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</si>
  <si>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</si>
  <si>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</si>
  <si>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</si>
  <si>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</si>
  <si>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</si>
  <si>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</si>
  <si>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</si>
  <si>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</si>
  <si>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</si>
  <si>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</si>
  <si>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</si>
  <si>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</si>
  <si>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</si>
  <si>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</si>
  <si>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</si>
  <si>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</si>
  <si>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</si>
  <si>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</si>
  <si>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</si>
  <si>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</si>
  <si>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</si>
  <si>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</si>
  <si>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</si>
  <si>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</si>
  <si>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</si>
  <si>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</si>
  <si>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</si>
  <si>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</si>
  <si>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</si>
  <si>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</si>
  <si>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</si>
  <si>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</si>
  <si>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</si>
  <si>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</si>
  <si>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</si>
  <si>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</si>
  <si>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</si>
  <si>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</si>
  <si>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</si>
  <si>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</si>
  <si>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</si>
  <si>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</si>
  <si>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</si>
  <si>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</si>
  <si>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</si>
  <si>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</si>
  <si>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</si>
  <si>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</si>
  <si>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</si>
  <si>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</si>
  <si>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</si>
  <si>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</si>
  <si>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</si>
  <si>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</si>
  <si>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</si>
  <si>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</si>
  <si>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</si>
  <si>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</si>
  <si>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</si>
  <si>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</si>
  <si>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</si>
  <si>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</si>
  <si>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</si>
  <si>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</si>
  <si>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</si>
  <si>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</si>
  <si>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</si>
  <si>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</si>
  <si>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</si>
  <si>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</si>
  <si>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</si>
  <si>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</si>
  <si>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</si>
  <si>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</si>
  <si>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</si>
  <si>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</si>
  <si>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</si>
  <si>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</si>
  <si>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</si>
  <si>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</si>
  <si>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</si>
  <si>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</si>
  <si>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</si>
  <si>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</si>
  <si>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</si>
  <si>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</si>
  <si>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</si>
  <si>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</si>
  <si>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</si>
  <si>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</si>
  <si>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</si>
  <si>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</si>
  <si>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</si>
  <si>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</si>
  <si>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</si>
  <si>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</si>
  <si>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</si>
  <si>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</si>
  <si>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</si>
  <si>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</si>
  <si>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</si>
  <si>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</si>
  <si>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</si>
  <si>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</si>
  <si>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</si>
  <si>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</si>
  <si>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</si>
  <si>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</si>
  <si>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</si>
  <si>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</si>
  <si>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</si>
  <si>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</si>
  <si>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</si>
  <si>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</si>
  <si>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</si>
  <si>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</si>
  <si>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</si>
  <si>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</si>
  <si>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</si>
  <si>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</si>
  <si>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</si>
  <si>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</si>
  <si>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</si>
  <si>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</si>
  <si>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</si>
  <si>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</si>
  <si>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</si>
  <si>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</si>
  <si>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</si>
  <si>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</si>
  <si>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</si>
  <si>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</si>
  <si>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</si>
  <si>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</si>
  <si>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</si>
  <si>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</si>
  <si>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</si>
  <si>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</si>
  <si>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</si>
  <si>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</si>
  <si>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</si>
  <si>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</si>
  <si>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</si>
  <si>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</si>
  <si>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</si>
  <si>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</si>
  <si>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</si>
  <si>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</si>
  <si>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</si>
  <si>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</si>
  <si>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</si>
  <si>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</si>
  <si>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</si>
  <si>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</si>
  <si>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</si>
  <si>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</si>
  <si>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</si>
  <si>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</si>
  <si>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</si>
  <si>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</si>
  <si>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</si>
  <si>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</si>
  <si>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</si>
  <si>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</si>
  <si>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</si>
  <si>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</si>
  <si>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</si>
  <si>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</si>
  <si>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</si>
  <si>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</si>
  <si>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</si>
  <si>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</si>
  <si>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</si>
  <si>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</si>
  <si>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</si>
  <si>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</si>
  <si>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</si>
  <si>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</si>
  <si>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</si>
  <si>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</si>
  <si>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</si>
  <si>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</si>
  <si>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</si>
  <si>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</si>
  <si>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</si>
  <si>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</si>
  <si>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</si>
  <si>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</si>
  <si>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</si>
  <si>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</si>
  <si>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</si>
  <si>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</si>
  <si>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</si>
  <si>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</si>
  <si>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</si>
  <si>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</si>
  <si>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</si>
  <si>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</si>
  <si>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</si>
  <si>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</si>
  <si>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</si>
  <si>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</si>
  <si>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</si>
  <si>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</si>
  <si>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</si>
  <si>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</si>
  <si>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</si>
  <si>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</si>
  <si>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</si>
  <si>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</si>
  <si>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</si>
  <si>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</si>
  <si>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</si>
  <si>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</si>
  <si>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</si>
  <si>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</si>
  <si>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</si>
  <si>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</si>
  <si>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</si>
  <si>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</si>
  <si>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</si>
  <si>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</si>
  <si>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</si>
  <si>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</si>
  <si>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</si>
  <si>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</si>
  <si>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</si>
  <si>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</si>
  <si>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</si>
  <si>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</si>
  <si>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</si>
  <si>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</si>
  <si>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</si>
  <si>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</si>
  <si>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</si>
  <si>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</si>
  <si>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</si>
  <si>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</si>
  <si>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</si>
  <si>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</si>
  <si>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</si>
  <si>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</si>
  <si>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</si>
  <si>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</si>
  <si>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</si>
  <si>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</si>
  <si>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</si>
  <si>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</si>
  <si>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</si>
  <si>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</si>
  <si>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</si>
  <si>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</si>
  <si>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</si>
  <si>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</si>
  <si>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</si>
  <si>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</si>
  <si>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</si>
  <si>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</si>
  <si>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</si>
  <si>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</si>
  <si>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</si>
  <si>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</si>
  <si>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</si>
  <si>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</si>
  <si>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</si>
  <si>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</si>
  <si>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</si>
  <si>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</si>
  <si>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</si>
  <si>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</si>
  <si>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</si>
  <si>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</si>
  <si>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</si>
  <si>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</si>
  <si>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</si>
  <si>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</si>
  <si>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</si>
  <si>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</si>
  <si>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</si>
  <si>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</si>
  <si>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</si>
  <si>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</si>
  <si>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</si>
  <si>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</si>
  <si>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</si>
  <si>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</si>
  <si>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</si>
  <si>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</si>
  <si>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</si>
  <si>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</si>
  <si>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</si>
  <si>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</si>
  <si>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</si>
  <si>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</si>
  <si>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</si>
  <si>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</si>
  <si>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</si>
  <si>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</si>
  <si>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</si>
  <si>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</si>
  <si>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</si>
  <si>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</si>
  <si>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</si>
  <si>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</si>
  <si>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</si>
  <si>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</si>
  <si>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</si>
  <si>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</si>
  <si>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</si>
  <si>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</si>
  <si>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</si>
  <si>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</si>
  <si>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</si>
  <si>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</si>
  <si>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</si>
  <si>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</si>
  <si>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</si>
  <si>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</si>
  <si>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</si>
  <si>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</si>
  <si>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</si>
  <si>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</si>
  <si>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</si>
  <si>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</si>
  <si>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</si>
  <si>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</si>
  <si>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</si>
  <si>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</si>
  <si>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</si>
  <si>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</si>
  <si>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</si>
  <si>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</si>
  <si>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</si>
  <si>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</si>
  <si>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</si>
  <si>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</si>
  <si>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</si>
  <si>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</si>
  <si>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</si>
  <si>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</si>
  <si>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</si>
  <si>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</si>
  <si>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</si>
  <si>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</si>
  <si>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</si>
  <si>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</si>
  <si>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</si>
  <si>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</si>
  <si>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</si>
  <si>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</si>
  <si>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</si>
  <si>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</si>
  <si>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</si>
  <si>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</si>
  <si>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</si>
  <si>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</si>
  <si>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</si>
  <si>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</si>
  <si>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</si>
  <si>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</si>
  <si>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</si>
  <si>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</si>
  <si>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</si>
  <si>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</si>
  <si>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</si>
  <si>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</si>
  <si>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</si>
  <si>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</si>
  <si>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</si>
  <si>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</si>
  <si>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</si>
  <si>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</si>
  <si>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</si>
  <si>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</si>
  <si>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</si>
  <si>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</si>
  <si>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</si>
  <si>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</si>
  <si>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</si>
  <si>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</si>
  <si>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</si>
  <si>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</si>
  <si>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</si>
  <si>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</si>
  <si>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</si>
  <si>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</si>
  <si>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</si>
  <si>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</si>
  <si>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</si>
  <si>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</si>
  <si>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</si>
  <si>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</si>
  <si>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</si>
  <si>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</si>
  <si>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</si>
  <si>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</si>
  <si>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</si>
  <si>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</si>
  <si>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</si>
  <si>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</si>
  <si>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</si>
  <si>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</si>
  <si>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</si>
  <si>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</si>
  <si>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</si>
  <si>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</si>
  <si>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</si>
  <si>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</si>
  <si>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</si>
  <si>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</si>
  <si>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</si>
  <si>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</si>
  <si>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</si>
  <si>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</si>
  <si>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</si>
  <si>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</si>
  <si>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</si>
  <si>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</si>
  <si>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</si>
  <si>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</si>
  <si>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</si>
  <si>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</si>
  <si>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</si>
  <si>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</si>
  <si>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</si>
  <si>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</si>
  <si>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</si>
  <si>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</si>
  <si>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</si>
  <si>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</si>
  <si>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</si>
  <si>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</si>
  <si>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</si>
  <si>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</si>
  <si>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</si>
  <si>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</si>
  <si>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</si>
  <si>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</si>
  <si>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</si>
  <si>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</si>
  <si>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</si>
  <si>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</si>
  <si>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</si>
  <si>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</si>
  <si>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</si>
  <si>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</si>
  <si>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</si>
  <si>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</si>
  <si>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</si>
  <si>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</si>
  <si>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</si>
  <si>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</si>
  <si>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</si>
  <si>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</si>
  <si>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</si>
  <si>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</si>
  <si>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</si>
  <si>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</si>
  <si>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</si>
  <si>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</si>
  <si>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</si>
  <si>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</si>
  <si>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</si>
  <si>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</si>
  <si>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</si>
  <si>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</si>
  <si>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</si>
  <si>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</si>
  <si>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</si>
  <si>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</si>
  <si>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</si>
  <si>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</si>
  <si>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</si>
  <si>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</si>
  <si>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</si>
  <si>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</si>
  <si>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</si>
  <si>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</si>
  <si>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</si>
  <si>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</si>
  <si>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</si>
  <si>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</si>
  <si>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</si>
  <si>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</si>
  <si>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</si>
  <si>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</si>
  <si>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</si>
  <si>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</si>
  <si>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</si>
  <si>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</si>
  <si>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</si>
  <si>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</si>
  <si>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</si>
  <si>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</si>
  <si>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</si>
  <si>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</si>
  <si>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</si>
  <si>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</si>
  <si>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</si>
  <si>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</si>
  <si>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</si>
  <si>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</si>
  <si>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</si>
  <si>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</si>
  <si>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</si>
  <si>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</si>
  <si>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</si>
  <si>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</si>
  <si>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</si>
  <si>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</si>
  <si>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</si>
  <si>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</si>
  <si>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</si>
  <si>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</si>
  <si>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</si>
  <si>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</si>
  <si>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</si>
  <si>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</si>
  <si>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</si>
  <si>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</si>
  <si>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</si>
  <si>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</si>
  <si>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</si>
  <si>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</si>
  <si>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</si>
  <si>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</si>
  <si>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</si>
  <si>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</si>
  <si>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</si>
  <si>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</si>
  <si>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</si>
  <si>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</si>
  <si>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</si>
  <si>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</si>
  <si>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</si>
  <si>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</si>
  <si>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</si>
  <si>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</si>
  <si>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</si>
  <si>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</si>
  <si>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</si>
  <si>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</si>
  <si>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</si>
  <si>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</si>
  <si>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</si>
  <si>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</si>
  <si>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</si>
  <si>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</si>
  <si>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</si>
  <si>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</si>
  <si>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</si>
  <si>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</si>
  <si>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</si>
  <si>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</si>
  <si>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</si>
  <si>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</si>
  <si>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</si>
  <si>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</si>
  <si>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</si>
  <si>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</si>
  <si>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</si>
  <si>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</si>
  <si>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</si>
  <si>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</si>
  <si>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</si>
  <si>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</si>
  <si>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</si>
  <si>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</si>
  <si>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</si>
  <si>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</si>
  <si>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</si>
  <si>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</si>
  <si>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</si>
  <si>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</si>
  <si>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</si>
  <si>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</si>
  <si>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</si>
  <si>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</si>
  <si>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</si>
  <si>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</si>
  <si>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</si>
  <si>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</si>
  <si>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</si>
  <si>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</si>
  <si>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</si>
  <si>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</si>
  <si>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</si>
  <si>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</si>
  <si>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</si>
  <si>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</si>
  <si>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</si>
  <si>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</si>
  <si>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</si>
  <si>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</si>
  <si>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</si>
  <si>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</si>
  <si>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</si>
  <si>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</si>
  <si>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</si>
  <si>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</si>
  <si>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</si>
  <si>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</si>
  <si>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</si>
  <si>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</si>
  <si>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</si>
  <si>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</si>
  <si>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</si>
  <si>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</si>
  <si>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</si>
  <si>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</si>
  <si>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</si>
  <si>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</si>
  <si>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</si>
  <si>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</si>
  <si>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</si>
  <si>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</si>
  <si>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</si>
  <si>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</si>
  <si>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</si>
  <si>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</si>
  <si>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</si>
  <si>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</si>
  <si>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</si>
  <si>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</si>
  <si>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</si>
  <si>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</si>
  <si>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</si>
  <si>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</si>
  <si>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</si>
  <si>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</si>
  <si>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</si>
  <si>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</si>
  <si>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</si>
  <si>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</si>
  <si>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</si>
  <si>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</si>
  <si>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</si>
  <si>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</si>
  <si>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</si>
  <si>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</si>
  <si>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</si>
  <si>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</si>
  <si>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</si>
  <si>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</si>
  <si>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</si>
  <si>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</si>
  <si>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</si>
  <si>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</si>
  <si>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</si>
  <si>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</si>
  <si>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</si>
  <si>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</si>
  <si>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</si>
  <si>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</si>
  <si>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</si>
  <si>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</si>
  <si>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</si>
  <si>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</si>
  <si>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</si>
  <si>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</si>
  <si>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</si>
  <si>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</si>
  <si>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</si>
  <si>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</si>
  <si>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</si>
  <si>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</si>
  <si>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</si>
  <si>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</si>
  <si>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</si>
  <si>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</si>
  <si>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</si>
  <si>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</si>
  <si>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</si>
  <si>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</si>
  <si>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</si>
  <si>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</si>
  <si>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</si>
  <si>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</si>
  <si>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</si>
  <si>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</si>
  <si>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</si>
  <si>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</si>
  <si>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</si>
  <si>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</si>
  <si>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</si>
  <si>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</si>
  <si>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</si>
  <si>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</si>
  <si>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</si>
  <si>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</si>
  <si>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</si>
  <si>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</si>
  <si>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</si>
  <si>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</si>
  <si>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</si>
  <si>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</si>
  <si>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</si>
  <si>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</si>
  <si>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</si>
  <si>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</si>
  <si>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</si>
  <si>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</si>
  <si>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</si>
  <si>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</si>
  <si>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</si>
  <si>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</si>
  <si>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</si>
  <si>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</si>
  <si>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</si>
  <si>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</si>
  <si>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</si>
  <si>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</si>
  <si>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</si>
  <si>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</si>
  <si>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</si>
  <si>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</si>
  <si>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</si>
  <si>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</si>
  <si>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</si>
  <si>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</si>
  <si>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</si>
  <si>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</si>
  <si>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</si>
  <si>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</si>
  <si>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</si>
  <si>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</si>
  <si>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</si>
  <si>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</si>
  <si>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</si>
  <si>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</si>
  <si>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</si>
  <si>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</si>
  <si>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</si>
  <si>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</si>
  <si>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</si>
  <si>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</si>
  <si>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</si>
  <si>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</si>
  <si>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</si>
  <si>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</si>
  <si>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</si>
  <si>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</si>
  <si>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</si>
  <si>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</si>
  <si>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</si>
  <si>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</si>
  <si>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</si>
  <si>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</si>
  <si>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</si>
  <si>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</si>
  <si>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</si>
  <si>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</si>
  <si>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</si>
  <si>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</si>
  <si>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</si>
  <si>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</si>
  <si>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</si>
  <si>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</si>
  <si>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</si>
  <si>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</si>
  <si>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</si>
  <si>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</si>
  <si>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</si>
  <si>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</si>
  <si>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</si>
  <si>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</si>
  <si>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</si>
  <si>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</si>
  <si>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</si>
  <si>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</si>
  <si>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</si>
  <si>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</si>
  <si>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</si>
  <si>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</si>
  <si>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</si>
  <si>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</si>
  <si>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</si>
  <si>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</si>
  <si>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</si>
  <si>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</si>
  <si>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</si>
  <si>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</si>
  <si>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</si>
  <si>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</si>
  <si>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</si>
  <si>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</si>
  <si>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</si>
  <si>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</si>
  <si>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</si>
  <si>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</si>
  <si>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</si>
  <si>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</si>
  <si>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</si>
  <si>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</si>
  <si>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</si>
  <si>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</si>
  <si>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</si>
  <si>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</si>
  <si>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</si>
  <si>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</si>
  <si>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</si>
  <si>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</si>
  <si>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</si>
  <si>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</si>
  <si>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</si>
  <si>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</si>
  <si>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</si>
  <si>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</si>
  <si>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</si>
  <si>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</si>
  <si>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</si>
  <si>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</si>
  <si>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</si>
  <si>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</si>
  <si>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</si>
  <si>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</si>
  <si>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</si>
  <si>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</si>
  <si>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</si>
  <si>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</si>
  <si>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</si>
  <si>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</si>
  <si>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</si>
  <si>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</si>
  <si>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</si>
  <si>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</si>
  <si>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</si>
  <si>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</si>
  <si>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</si>
  <si>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</si>
  <si>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</si>
  <si>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</si>
  <si>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</si>
  <si>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</si>
  <si>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</si>
  <si>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</si>
  <si>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</si>
  <si>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</si>
  <si>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</si>
  <si>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</si>
  <si>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</si>
  <si>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</si>
  <si>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</si>
  <si>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</si>
  <si>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</si>
  <si>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</si>
  <si>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</si>
  <si>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</si>
  <si>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</si>
  <si>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</si>
  <si>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</si>
  <si>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</si>
  <si>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</si>
  <si>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</si>
  <si>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</si>
  <si>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</si>
  <si>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</si>
  <si>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</si>
  <si>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</si>
  <si>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</si>
  <si>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</si>
  <si>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</si>
  <si>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</si>
  <si>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</si>
  <si>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</si>
  <si>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</si>
  <si>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</si>
  <si>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</si>
  <si>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</si>
  <si>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</si>
  <si>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</si>
  <si>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</si>
  <si>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</si>
  <si>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</si>
  <si>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</si>
  <si>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</si>
  <si>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</si>
  <si>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</si>
  <si>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</si>
  <si>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</si>
  <si>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</si>
  <si>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</si>
  <si>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</si>
  <si>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</si>
  <si>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</si>
  <si>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</si>
  <si>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</si>
  <si>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</si>
  <si>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</si>
  <si>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</si>
  <si>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</si>
  <si>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</si>
  <si>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</si>
  <si>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</si>
  <si>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</si>
  <si>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</si>
  <si>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</si>
  <si>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</si>
  <si>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</si>
  <si>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</si>
  <si>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</si>
  <si>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</si>
  <si>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</si>
  <si>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</si>
  <si>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</si>
  <si>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</si>
  <si>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</si>
  <si>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</si>
  <si>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</si>
  <si>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</si>
  <si>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</si>
  <si>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</si>
  <si>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</si>
  <si>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</si>
  <si>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</si>
  <si>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</si>
  <si>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</si>
  <si>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</si>
  <si>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</si>
  <si>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</si>
  <si>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</si>
  <si>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</si>
  <si>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</si>
  <si>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</si>
  <si>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</si>
  <si>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</si>
  <si>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</si>
  <si>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</si>
  <si>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</si>
  <si>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</si>
  <si>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</si>
  <si>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</si>
  <si>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</si>
  <si>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</si>
  <si>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</si>
  <si>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</si>
  <si>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</si>
  <si>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</si>
  <si>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</si>
  <si>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</si>
  <si>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</si>
  <si>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</si>
  <si>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</si>
  <si>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</si>
  <si>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</si>
  <si>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</si>
  <si>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</si>
  <si>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</si>
  <si>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</si>
  <si>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</si>
  <si>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</si>
  <si>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</si>
  <si>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</si>
  <si>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</si>
  <si>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</si>
  <si>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</si>
  <si>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</si>
  <si>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</si>
  <si>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</si>
  <si>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</si>
  <si>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</si>
  <si>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</si>
  <si>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</si>
  <si>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</si>
  <si>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</si>
  <si>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</si>
  <si>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</si>
  <si>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</si>
  <si>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</si>
  <si>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</si>
  <si>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</si>
  <si>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</si>
  <si>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</si>
  <si>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</si>
  <si>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</si>
  <si>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</si>
  <si>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</si>
  <si>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</si>
  <si>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</si>
  <si>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</si>
  <si>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</si>
  <si>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</si>
  <si>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</si>
  <si>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</si>
  <si>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</si>
  <si>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</si>
  <si>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</si>
  <si>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</si>
  <si>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</si>
  <si>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</si>
  <si>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</si>
  <si>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</si>
  <si>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</si>
  <si>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</si>
  <si>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</si>
  <si>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</si>
  <si>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</si>
  <si>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</si>
  <si>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</si>
  <si>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</si>
  <si>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</si>
  <si>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</si>
  <si>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</si>
  <si>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</si>
  <si>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</si>
  <si>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</si>
  <si>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</si>
  <si>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</si>
  <si>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</si>
  <si>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</si>
  <si>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</si>
  <si>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</si>
  <si>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</si>
  <si>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</si>
  <si>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</si>
  <si>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</si>
  <si>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</si>
  <si>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</si>
  <si>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</si>
  <si>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</si>
  <si>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</si>
  <si>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</si>
  <si>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</si>
  <si>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</si>
  <si>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</si>
  <si>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</si>
  <si>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</si>
  <si>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</si>
  <si>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</si>
  <si>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</si>
  <si>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</si>
  <si>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</si>
  <si>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</si>
  <si>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</si>
  <si>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</si>
  <si>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</si>
  <si>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</si>
  <si>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</si>
  <si>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</si>
  <si>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</si>
  <si>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</si>
  <si>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</si>
  <si>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</si>
  <si>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</si>
  <si>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</si>
  <si>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</si>
  <si>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</si>
  <si>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</si>
  <si>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</si>
  <si>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</si>
  <si>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</si>
  <si>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</si>
  <si>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</si>
  <si>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</si>
  <si>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</si>
  <si>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</si>
  <si>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</si>
  <si>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</si>
  <si>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</si>
  <si>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</si>
  <si>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</si>
  <si>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</si>
  <si>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</si>
  <si>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</si>
  <si>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</si>
  <si>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</si>
  <si>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</si>
  <si>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</si>
  <si>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</si>
  <si>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</si>
  <si>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</si>
  <si>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</si>
  <si>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</si>
  <si>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</si>
  <si>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</si>
  <si>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</si>
  <si>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</si>
  <si>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</si>
  <si>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</si>
  <si>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</si>
  <si>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</si>
  <si>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</si>
  <si>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</si>
  <si>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</si>
  <si>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</si>
  <si>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</si>
  <si>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</si>
  <si>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</si>
  <si>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</si>
  <si>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</si>
  <si>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</si>
  <si>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</si>
  <si>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</si>
  <si>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</si>
  <si>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</si>
  <si>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</si>
  <si>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</si>
  <si>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</si>
  <si>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</si>
  <si>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</si>
  <si>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</si>
  <si>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</si>
  <si>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</si>
  <si>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</si>
  <si>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</si>
  <si>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</si>
  <si>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</si>
  <si>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</si>
  <si>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</si>
  <si>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</si>
  <si>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</si>
  <si>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</si>
  <si>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</si>
  <si>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</si>
  <si>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</si>
  <si>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</si>
  <si>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</si>
  <si>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</si>
  <si>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</si>
  <si>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</si>
  <si>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</si>
  <si>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</si>
  <si>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</si>
  <si>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</si>
  <si>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</si>
  <si>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</si>
  <si>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</si>
  <si>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</si>
  <si>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</si>
  <si>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</si>
  <si>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</si>
  <si>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</si>
  <si>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</si>
  <si>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</si>
  <si>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</si>
  <si>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</si>
  <si>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</si>
  <si>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</si>
  <si>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</si>
  <si>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</si>
  <si>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</si>
  <si>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</si>
  <si>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</si>
  <si>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</si>
  <si>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</si>
  <si>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</si>
  <si>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</si>
  <si>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</si>
  <si>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</si>
  <si>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</si>
  <si>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</si>
  <si>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</si>
  <si>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</si>
  <si>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</si>
  <si>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</si>
  <si>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</si>
  <si>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</si>
  <si>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</si>
  <si>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</si>
  <si>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</si>
  <si>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</si>
  <si>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</si>
  <si>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</si>
  <si>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</si>
  <si>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</si>
  <si>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</si>
  <si>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</si>
  <si>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</si>
  <si>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</si>
  <si>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</si>
  <si>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</si>
  <si>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</si>
  <si>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</si>
  <si>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</si>
  <si>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</si>
  <si>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</si>
  <si>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</si>
  <si>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</si>
  <si>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</si>
  <si>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</si>
  <si>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</si>
  <si>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</si>
  <si>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</si>
  <si>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</si>
  <si>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</si>
  <si>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</si>
  <si>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</si>
  <si>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</si>
  <si>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</si>
  <si>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</si>
  <si>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</si>
  <si>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</si>
  <si>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</si>
  <si>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</si>
  <si>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</si>
  <si>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</si>
  <si>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</si>
  <si>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</si>
  <si>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</si>
  <si>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</si>
  <si>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</si>
  <si>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</si>
  <si>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</si>
  <si>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</si>
  <si>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</si>
  <si>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</si>
  <si>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</si>
  <si>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</si>
  <si>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</si>
  <si>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</si>
  <si>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</si>
  <si>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</si>
  <si>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</si>
  <si>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</si>
  <si>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</si>
  <si>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</si>
  <si>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</si>
  <si>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</si>
  <si>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</si>
  <si>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</si>
  <si>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</si>
  <si>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</si>
  <si>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</si>
  <si>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</si>
  <si>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</si>
  <si>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</si>
  <si>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</si>
  <si>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</si>
  <si>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</si>
  <si>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</si>
  <si>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</si>
  <si>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</si>
  <si>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</si>
  <si>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</si>
  <si>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</si>
  <si>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</si>
  <si>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</si>
  <si>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</si>
  <si>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</si>
  <si>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</si>
  <si>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</si>
  <si>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</si>
  <si>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</si>
  <si>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</si>
  <si>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</si>
  <si>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</si>
  <si>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</si>
  <si>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</si>
  <si>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</si>
  <si>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</si>
  <si>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</si>
  <si>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</si>
  <si>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</si>
  <si>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</si>
  <si>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</si>
  <si>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</si>
  <si>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</si>
  <si>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</si>
  <si>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</si>
  <si>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</si>
  <si>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</si>
  <si>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</si>
  <si>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</si>
  <si>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</si>
  <si>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</si>
  <si>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</si>
  <si>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</si>
  <si>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</si>
  <si>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</si>
  <si>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</si>
  <si>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</si>
  <si>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</si>
  <si>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</si>
  <si>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</si>
  <si>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</si>
  <si>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</si>
  <si>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</si>
  <si>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</si>
  <si>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</si>
  <si>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</si>
  <si>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</si>
  <si>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</si>
  <si>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</si>
  <si>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</si>
  <si>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</si>
  <si>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</si>
  <si>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</si>
  <si>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</si>
  <si>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</si>
  <si>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</si>
  <si>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</si>
  <si>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</si>
  <si>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</si>
  <si>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</si>
  <si>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</si>
  <si>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</si>
  <si>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</si>
  <si>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</si>
  <si>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</si>
  <si>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</si>
  <si>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</si>
  <si>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</si>
  <si>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</si>
  <si>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</si>
  <si>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</si>
  <si>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</si>
  <si>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</si>
  <si>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</si>
  <si>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</si>
  <si>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</si>
  <si>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</si>
  <si>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</si>
  <si>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</si>
  <si>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</si>
  <si>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</si>
  <si>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</si>
  <si>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</si>
  <si>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</si>
  <si>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</si>
  <si>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</si>
  <si>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</si>
  <si>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</si>
  <si>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</si>
  <si>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</si>
  <si>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</si>
  <si>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</si>
  <si>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</si>
  <si>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</si>
  <si>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</si>
  <si>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</si>
  <si>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</si>
  <si>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</si>
  <si>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</si>
  <si>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</si>
  <si>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</si>
  <si>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</si>
  <si>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</si>
  <si>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</si>
  <si>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</si>
  <si>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</si>
  <si>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</si>
  <si>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</si>
  <si>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</si>
  <si>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</si>
  <si>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</si>
  <si>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</si>
  <si>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</si>
  <si>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</si>
  <si>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</si>
  <si>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</si>
  <si>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</si>
  <si>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</si>
  <si>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</si>
  <si>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</si>
  <si>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</si>
  <si>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</si>
  <si>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</si>
  <si>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</si>
  <si>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</si>
  <si>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</si>
  <si>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</si>
  <si>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</si>
  <si>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</si>
  <si>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</si>
  <si>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</si>
  <si>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</si>
  <si>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</si>
  <si>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</si>
  <si>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</si>
  <si>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</si>
  <si>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</si>
  <si>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</si>
  <si>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</si>
  <si>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</si>
  <si>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</si>
  <si>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</si>
  <si>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</si>
  <si>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</si>
  <si>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</si>
  <si>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</si>
  <si>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</si>
  <si>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</si>
  <si>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</si>
  <si>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</si>
  <si>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</si>
  <si>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</si>
  <si>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</si>
  <si>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</si>
  <si>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</si>
  <si>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</si>
  <si>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</si>
  <si>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</si>
  <si>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</si>
  <si>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</si>
  <si>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</si>
  <si>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</si>
  <si>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</si>
  <si>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</si>
  <si>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</si>
  <si>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</si>
  <si>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</si>
  <si>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</si>
  <si>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</si>
  <si>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</si>
  <si>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</si>
  <si>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</si>
  <si>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</si>
  <si>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</si>
  <si>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</si>
  <si>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</si>
  <si>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</si>
  <si>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</si>
  <si>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</si>
  <si>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</si>
  <si>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</si>
  <si>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</si>
  <si>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</si>
  <si>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</si>
  <si>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</si>
  <si>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</si>
  <si>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</si>
  <si>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</si>
  <si>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</si>
  <si>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</si>
  <si>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</si>
  <si>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</si>
  <si>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</si>
  <si>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</si>
  <si>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</si>
  <si>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</si>
  <si>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</si>
  <si>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</si>
  <si>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</si>
  <si>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</si>
  <si>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</si>
  <si>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</si>
  <si>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</si>
  <si>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</si>
  <si>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</si>
  <si>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</si>
  <si>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</si>
  <si>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</si>
  <si>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</si>
  <si>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</si>
  <si>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</si>
  <si>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</si>
  <si>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</si>
  <si>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</si>
  <si>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</si>
  <si>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</si>
  <si>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</si>
  <si>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</si>
  <si>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</si>
  <si>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</si>
  <si>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</si>
  <si>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</si>
  <si>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</si>
  <si>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</si>
  <si>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</si>
  <si>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</si>
  <si>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</si>
  <si>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</si>
  <si>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</si>
  <si>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</si>
  <si>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</si>
  <si>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</si>
  <si>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</si>
  <si>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</si>
  <si>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</si>
  <si>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</si>
  <si>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</si>
  <si>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</si>
  <si>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</si>
  <si>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</si>
  <si>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</si>
  <si>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</si>
  <si>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</si>
  <si>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</si>
  <si>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</si>
  <si>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</si>
  <si>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</si>
  <si>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</si>
  <si>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</si>
  <si>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</si>
  <si>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</si>
  <si>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</si>
  <si>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</si>
  <si>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</si>
  <si>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</si>
  <si>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</si>
  <si>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</si>
  <si>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</si>
  <si>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</si>
  <si>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</si>
  <si>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</si>
  <si>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</si>
  <si>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</si>
  <si>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</si>
  <si>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</si>
  <si>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</si>
  <si>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</si>
  <si>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</si>
  <si>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</si>
  <si>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</si>
  <si>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</si>
  <si>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</si>
  <si>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</si>
  <si>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</si>
  <si>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</si>
  <si>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</si>
  <si>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</si>
  <si>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</si>
  <si>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</si>
  <si>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</si>
  <si>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</si>
  <si>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</si>
  <si>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</si>
  <si>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</si>
  <si>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</si>
  <si>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</si>
  <si>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</si>
  <si>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</si>
  <si>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</si>
  <si>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</si>
  <si>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</si>
  <si>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</si>
  <si>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</si>
  <si>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</si>
  <si>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</si>
  <si>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</si>
  <si>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</si>
  <si>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</si>
  <si>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</si>
  <si>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</si>
  <si>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</si>
  <si>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</si>
  <si>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</si>
  <si>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</si>
  <si>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</si>
  <si>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</si>
  <si>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</si>
  <si>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</si>
  <si>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</si>
  <si>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</si>
  <si>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</si>
  <si>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</si>
  <si>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</si>
  <si>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</si>
  <si>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</si>
  <si>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</si>
  <si>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</si>
  <si>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</si>
  <si>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</si>
  <si>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</si>
  <si>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</si>
  <si>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</si>
  <si>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</si>
  <si>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</si>
  <si>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</si>
  <si>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</si>
  <si>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</si>
  <si>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</si>
  <si>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</si>
  <si>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</si>
  <si>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</si>
  <si>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</si>
  <si>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</si>
  <si>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</si>
  <si>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</si>
  <si>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</si>
  <si>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</si>
  <si>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</si>
  <si>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</si>
  <si>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</si>
  <si>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</si>
  <si>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</si>
  <si>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</si>
  <si>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</si>
  <si>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</si>
  <si>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</si>
  <si>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</si>
  <si>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</si>
  <si>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</si>
  <si>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</si>
  <si>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</si>
  <si>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</si>
  <si>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</si>
  <si>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</si>
  <si>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</si>
  <si>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</si>
  <si>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</si>
  <si>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</si>
  <si>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</si>
  <si>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</si>
  <si>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</si>
  <si>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</si>
  <si>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</si>
  <si>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</si>
  <si>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</si>
  <si>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</si>
  <si>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</si>
  <si>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</si>
  <si>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</si>
  <si>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</si>
  <si>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</si>
  <si>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</si>
  <si>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</si>
  <si>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</si>
  <si>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</si>
  <si>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</si>
  <si>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</si>
  <si>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</si>
  <si>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</si>
  <si>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</si>
  <si>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</si>
  <si>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</si>
  <si>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</si>
  <si>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</si>
  <si>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</si>
  <si>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</si>
  <si>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</si>
  <si>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</si>
  <si>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</si>
  <si>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</si>
  <si>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</si>
  <si>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</si>
  <si>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</si>
  <si>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</si>
  <si>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</si>
  <si>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</si>
  <si>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</si>
  <si>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</si>
  <si>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</si>
  <si>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</si>
  <si>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</si>
  <si>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</si>
  <si>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</si>
  <si>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</si>
  <si>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</si>
  <si>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</si>
  <si>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</si>
  <si>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</si>
  <si>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</si>
  <si>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</si>
  <si>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</si>
  <si>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</si>
  <si>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</si>
  <si>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</si>
  <si>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</si>
  <si>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</si>
  <si>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</si>
  <si>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</si>
  <si>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</si>
  <si>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</si>
  <si>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</si>
  <si>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</si>
  <si>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</si>
  <si>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</si>
  <si>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</si>
  <si>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</si>
  <si>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</si>
  <si>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</si>
  <si>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</si>
  <si>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</si>
  <si>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</si>
  <si>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</si>
  <si>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</si>
  <si>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</si>
  <si>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</si>
  <si>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</si>
  <si>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</si>
  <si>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</si>
  <si>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</si>
  <si>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</si>
  <si>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</si>
  <si>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</si>
  <si>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</si>
  <si>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</si>
  <si>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</si>
  <si>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</si>
  <si>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</si>
  <si>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</si>
  <si>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</si>
  <si>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</si>
  <si>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</si>
  <si>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</si>
  <si>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</si>
  <si>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</si>
  <si>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</si>
  <si>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</si>
  <si>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</si>
  <si>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</si>
  <si>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</si>
  <si>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</si>
  <si>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</si>
  <si>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</si>
  <si>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</si>
  <si>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</si>
  <si>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</si>
  <si>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</si>
  <si>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</si>
  <si>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</si>
  <si>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</si>
  <si>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</si>
  <si>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</si>
  <si>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</si>
  <si>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</si>
  <si>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</si>
  <si>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</si>
  <si>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</si>
  <si>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</si>
  <si>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</si>
  <si>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</si>
  <si>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</si>
  <si>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</si>
  <si>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</si>
  <si>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</si>
  <si>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</si>
  <si>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</si>
  <si>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</si>
  <si>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</si>
  <si>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</si>
  <si>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</si>
  <si>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</si>
  <si>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</si>
  <si>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</si>
  <si>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</si>
  <si>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</si>
  <si>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</si>
  <si>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</si>
  <si>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</si>
  <si>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</si>
  <si>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</si>
  <si>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</si>
  <si>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</si>
  <si>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</si>
  <si>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</si>
  <si>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</si>
  <si>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</si>
  <si>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</si>
  <si>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</si>
  <si>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</si>
  <si>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</si>
  <si>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</si>
  <si>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</si>
  <si>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</si>
  <si>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</si>
  <si>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</si>
  <si>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</si>
  <si>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</si>
  <si>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</si>
  <si>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</si>
  <si>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</si>
  <si>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</si>
  <si>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</si>
  <si>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</si>
  <si>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</si>
  <si>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</si>
  <si>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</si>
  <si>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</si>
  <si>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</si>
  <si>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</si>
  <si>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</si>
  <si>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</si>
  <si>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</si>
  <si>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</si>
  <si>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</si>
  <si>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</si>
  <si>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</si>
  <si>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</si>
  <si>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</si>
  <si>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</si>
  <si>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</si>
  <si>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</si>
  <si>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</si>
  <si>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</si>
  <si>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</si>
  <si>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</si>
  <si>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</si>
  <si>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</si>
  <si>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</si>
  <si>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</si>
  <si>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</si>
  <si>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</si>
  <si>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</si>
  <si>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</si>
  <si>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</si>
  <si>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</si>
  <si>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</si>
  <si>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</si>
  <si>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</si>
  <si>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</si>
  <si>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</si>
  <si>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</si>
  <si>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</si>
  <si>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</si>
  <si>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</si>
  <si>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</si>
  <si>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</si>
  <si>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</si>
  <si>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</si>
  <si>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</si>
  <si>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</si>
  <si>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</si>
  <si>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</si>
  <si>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</si>
  <si>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</si>
  <si>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</si>
  <si>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</si>
  <si>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</si>
  <si>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</si>
  <si>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</si>
  <si>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</si>
  <si>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</si>
  <si>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</si>
  <si>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</si>
  <si>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</si>
  <si>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</si>
  <si>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</si>
  <si>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</si>
  <si>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</si>
  <si>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</si>
  <si>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</si>
  <si>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</si>
  <si>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</si>
  <si>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</si>
  <si>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</si>
  <si>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</si>
  <si>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</si>
  <si>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</si>
  <si>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</si>
  <si>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</si>
  <si>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</si>
  <si>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</si>
  <si>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</si>
  <si>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</si>
  <si>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</si>
  <si>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</si>
  <si>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</si>
  <si>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</si>
  <si>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</si>
  <si>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</si>
  <si>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</si>
  <si>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</si>
  <si>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</si>
  <si>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</si>
  <si>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</si>
  <si>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</si>
  <si>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</si>
  <si>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</si>
  <si>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</si>
  <si>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</si>
  <si>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</si>
  <si>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</si>
  <si>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</si>
  <si>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</si>
  <si>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</si>
  <si>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</si>
  <si>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</si>
  <si>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</si>
  <si>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</si>
  <si>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</si>
  <si>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</si>
  <si>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</si>
  <si>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</si>
  <si>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</si>
  <si>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</si>
  <si>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</si>
  <si>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</si>
  <si>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</si>
  <si>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</si>
  <si>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</si>
  <si>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</si>
  <si>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</si>
  <si>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</si>
  <si>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</si>
  <si>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</si>
  <si>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</si>
  <si>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</si>
  <si>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</si>
  <si>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</si>
  <si>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</si>
  <si>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</si>
  <si>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</si>
  <si>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</si>
  <si>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</si>
  <si>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</si>
  <si>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</si>
  <si>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</si>
  <si>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</si>
  <si>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</si>
  <si>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</si>
  <si>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</si>
  <si>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</si>
  <si>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</si>
  <si>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</si>
  <si>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</si>
  <si>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</si>
  <si>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</si>
  <si>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</si>
  <si>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</si>
  <si>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</si>
  <si>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</si>
  <si>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</si>
  <si>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</si>
  <si>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</si>
  <si>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</si>
  <si>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</si>
  <si>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</si>
  <si>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</si>
  <si>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</si>
  <si>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</si>
  <si>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</si>
  <si>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</si>
  <si>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</si>
  <si>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</si>
  <si>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</si>
  <si>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</si>
  <si>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</si>
  <si>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</si>
  <si>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</si>
  <si>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</si>
  <si>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</si>
  <si>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</si>
  <si>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</si>
  <si>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</si>
  <si>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</si>
  <si>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</si>
  <si>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</si>
  <si>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</si>
  <si>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</si>
  <si>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</si>
  <si>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</si>
  <si>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</si>
  <si>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</si>
  <si>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</si>
  <si>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</si>
  <si>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</si>
  <si>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</si>
  <si>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</si>
  <si>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</si>
  <si>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</si>
  <si>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</si>
  <si>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</si>
  <si>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</si>
  <si>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</si>
  <si>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</si>
  <si>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</si>
  <si>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</si>
  <si>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</si>
  <si>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</si>
  <si>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</si>
  <si>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</si>
  <si>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</si>
  <si>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</si>
  <si>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</si>
  <si>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</si>
  <si>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</si>
  <si>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</si>
  <si>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</si>
  <si>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</si>
  <si>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</si>
  <si>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</si>
  <si>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</si>
  <si>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</si>
  <si>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</si>
  <si>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</si>
  <si>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</si>
  <si>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</si>
  <si>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</si>
  <si>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</si>
  <si>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</si>
  <si>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</si>
  <si>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</si>
  <si>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</si>
  <si>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</si>
  <si>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</si>
  <si>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</si>
  <si>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</si>
  <si>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</si>
  <si>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</si>
  <si>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</si>
  <si>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</si>
  <si>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</si>
  <si>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</si>
  <si>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</si>
  <si>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</si>
  <si>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</si>
  <si>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</si>
  <si>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</si>
  <si>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</si>
  <si>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</si>
  <si>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</si>
  <si>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</si>
  <si>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</si>
  <si>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</si>
  <si>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</si>
  <si>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</si>
  <si>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</si>
  <si>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</si>
  <si>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</si>
  <si>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</si>
  <si>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</si>
  <si>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</si>
  <si>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</si>
  <si>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</si>
  <si>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</si>
  <si>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</si>
  <si>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</si>
  <si>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</si>
  <si>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</si>
  <si>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</si>
  <si>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</si>
  <si>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</si>
  <si>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</si>
  <si>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</si>
  <si>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</si>
  <si>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</si>
  <si>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</si>
  <si>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</si>
  <si>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</si>
  <si>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</si>
  <si>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</si>
  <si>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</si>
  <si>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</si>
  <si>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</si>
  <si>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</si>
  <si>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</si>
  <si>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</si>
  <si>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</si>
  <si>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</si>
  <si>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</si>
  <si>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</si>
  <si>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</si>
  <si>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</si>
  <si>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</si>
  <si>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</si>
  <si>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</si>
  <si>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</si>
  <si>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</si>
  <si>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</si>
  <si>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</si>
  <si>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</si>
  <si>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</si>
  <si>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</si>
  <si>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</si>
  <si>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</si>
  <si>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</si>
  <si>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</si>
  <si>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</si>
  <si>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</si>
  <si>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</si>
  <si>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</si>
  <si>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</si>
  <si>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</si>
  <si>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</si>
  <si>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</si>
  <si>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</si>
  <si>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</si>
  <si>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</si>
  <si>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</si>
  <si>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</si>
  <si>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</si>
  <si>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</si>
  <si>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</si>
  <si>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</si>
  <si>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</si>
  <si>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</si>
  <si>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</si>
  <si>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</si>
  <si>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</si>
  <si>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</si>
  <si>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</si>
  <si>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</si>
  <si>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</si>
  <si>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</si>
  <si>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</si>
  <si>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</si>
  <si>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</si>
  <si>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</si>
  <si>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</si>
  <si>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</si>
  <si>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</si>
  <si>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</si>
  <si>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</si>
  <si>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</si>
  <si>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</si>
  <si>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</si>
  <si>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</si>
  <si>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</si>
  <si>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</si>
  <si>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</si>
  <si>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</si>
  <si>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</si>
  <si>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</si>
  <si>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</si>
  <si>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</si>
  <si>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</si>
  <si>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</si>
  <si>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</si>
  <si>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</si>
  <si>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</si>
  <si>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</si>
  <si>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</si>
  <si>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</si>
  <si>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</si>
  <si>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</si>
  <si>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</si>
  <si>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</si>
  <si>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</si>
  <si>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</si>
  <si>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</si>
  <si>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</si>
  <si>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</si>
  <si>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</si>
  <si>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</si>
  <si>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</si>
  <si>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</si>
  <si>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</si>
  <si>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</si>
  <si>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</si>
  <si>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</si>
  <si>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</si>
  <si>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</si>
  <si>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</si>
  <si>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</si>
  <si>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</si>
  <si>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</si>
  <si>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</si>
  <si>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</si>
  <si>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</si>
  <si>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</si>
  <si>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</si>
  <si>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</si>
  <si>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</si>
  <si>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</si>
  <si>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</si>
  <si>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</si>
  <si>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</si>
  <si>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</si>
  <si>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</si>
  <si>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</si>
  <si>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</si>
  <si>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</si>
  <si>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</si>
  <si>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</si>
  <si>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</si>
  <si>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</si>
  <si>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</si>
  <si>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</si>
  <si>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</si>
  <si>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</si>
  <si>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</si>
  <si>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</si>
  <si>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</si>
  <si>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</si>
  <si>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</si>
  <si>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</si>
  <si>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</si>
  <si>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</si>
  <si>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</si>
  <si>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</si>
  <si>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</si>
  <si>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</si>
  <si>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</si>
  <si>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</si>
  <si>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</si>
  <si>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</si>
  <si>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</si>
  <si>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</si>
  <si>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</si>
  <si>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</si>
  <si>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</si>
  <si>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</si>
  <si>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</si>
  <si>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</si>
  <si>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</si>
  <si>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</si>
  <si>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</si>
  <si>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</si>
  <si>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</si>
  <si>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</si>
  <si>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</si>
  <si>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</si>
  <si>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</si>
  <si>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</si>
  <si>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</si>
  <si>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</si>
  <si>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</si>
  <si>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</si>
  <si>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</si>
  <si>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</si>
  <si>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</si>
  <si>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</si>
  <si>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</si>
  <si>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</si>
  <si>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</si>
  <si>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</si>
  <si>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</si>
  <si>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</si>
  <si>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</si>
  <si>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</si>
  <si>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</si>
  <si>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</si>
  <si>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</si>
  <si>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</si>
  <si>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</si>
  <si>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</si>
  <si>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</si>
  <si>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</si>
  <si>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</si>
  <si>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</si>
  <si>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</si>
  <si>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</si>
  <si>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</si>
  <si>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</si>
  <si>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</si>
  <si>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</si>
  <si>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</si>
  <si>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</si>
  <si>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</si>
  <si>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</si>
  <si>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</si>
  <si>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</si>
  <si>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</si>
  <si>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</si>
  <si>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</si>
  <si>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</si>
  <si>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</si>
  <si>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</si>
  <si>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</si>
  <si>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</si>
  <si>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</si>
  <si>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</si>
  <si>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</si>
  <si>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</si>
  <si>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</si>
  <si>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</si>
  <si>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</si>
  <si>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</si>
  <si>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</si>
  <si>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</si>
  <si>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</si>
  <si>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</si>
  <si>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</si>
  <si>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</si>
  <si>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</si>
  <si>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</si>
  <si>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</si>
  <si>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</si>
  <si>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</si>
  <si>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</si>
  <si>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</si>
  <si>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</si>
  <si>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</si>
  <si>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</si>
  <si>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</si>
  <si>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</si>
  <si>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</si>
  <si>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</si>
  <si>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</si>
  <si>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</si>
  <si>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</si>
  <si>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</si>
  <si>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</si>
  <si>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</si>
  <si>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</si>
  <si>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</si>
  <si>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</si>
  <si>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</si>
  <si>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</si>
  <si>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</si>
  <si>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</si>
  <si>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</si>
  <si>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</si>
  <si>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</si>
  <si>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</si>
  <si>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</si>
  <si>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</si>
  <si>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</si>
  <si>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</si>
  <si>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</si>
  <si>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</si>
  <si>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</si>
  <si>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</si>
  <si>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</si>
  <si>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</si>
  <si>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</si>
  <si>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</si>
  <si>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</si>
  <si>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</si>
  <si>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</si>
  <si>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</si>
  <si>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</si>
  <si>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</si>
  <si>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</si>
  <si>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</si>
  <si>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</si>
  <si>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</si>
  <si>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</si>
  <si>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</si>
  <si>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</si>
  <si>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</si>
  <si>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</si>
  <si>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</si>
  <si>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</si>
  <si>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</si>
  <si>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</si>
  <si>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</si>
  <si>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</si>
  <si>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</si>
  <si>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</si>
  <si>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</si>
  <si>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</si>
  <si>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</si>
  <si>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</si>
  <si>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</si>
  <si>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</si>
  <si>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</si>
  <si>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</si>
  <si>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</si>
  <si>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</si>
  <si>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</si>
  <si>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</si>
  <si>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</si>
  <si>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</si>
  <si>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</si>
  <si>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</si>
  <si>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</si>
  <si>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</si>
  <si>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</si>
  <si>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</si>
  <si>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</si>
  <si>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</si>
  <si>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</si>
  <si>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</si>
  <si>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</si>
  <si>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</si>
  <si>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</si>
  <si>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</si>
  <si>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</si>
  <si>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</si>
  <si>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</si>
  <si>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</si>
  <si>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</si>
  <si>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</si>
  <si>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</si>
  <si>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</si>
  <si>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</si>
  <si>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</si>
  <si>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</si>
  <si>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</si>
  <si>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</si>
  <si>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</si>
  <si>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</si>
  <si>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</si>
  <si>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</si>
  <si>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</si>
  <si>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</si>
  <si>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</si>
  <si>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</si>
  <si>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</si>
  <si>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</si>
  <si>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</si>
  <si>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</si>
  <si>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</si>
  <si>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</si>
  <si>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</si>
  <si>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</si>
  <si>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</si>
  <si>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</si>
  <si>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</si>
  <si>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</si>
  <si>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</si>
  <si>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</si>
  <si>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</si>
  <si>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</si>
  <si>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</si>
  <si>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</si>
  <si>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</si>
  <si>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</si>
  <si>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</si>
  <si>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</si>
  <si>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</si>
  <si>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</si>
  <si>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</si>
  <si>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</si>
  <si>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</si>
  <si>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</si>
  <si>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</si>
  <si>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</si>
  <si>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</si>
  <si>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</si>
  <si>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</si>
  <si>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</si>
  <si>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</si>
  <si>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</si>
  <si>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</si>
  <si>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</si>
  <si>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</si>
  <si>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</si>
  <si>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</si>
  <si>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</si>
  <si>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</si>
  <si>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</si>
  <si>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</si>
  <si>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</si>
  <si>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</si>
  <si>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</si>
  <si>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</si>
  <si>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</si>
  <si>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</si>
  <si>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</si>
  <si>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</si>
  <si>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</si>
  <si>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</si>
  <si>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</si>
  <si>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</si>
  <si>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</si>
  <si>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</si>
  <si>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</si>
  <si>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</si>
  <si>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</si>
  <si>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</si>
  <si>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</si>
  <si>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</si>
  <si>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</si>
  <si>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</si>
  <si>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</si>
  <si>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</si>
  <si>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</si>
  <si>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</si>
  <si>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</si>
  <si>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</si>
  <si>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</si>
  <si>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</si>
  <si>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</si>
  <si>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</si>
  <si>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</si>
  <si>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</si>
  <si>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</si>
  <si>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</si>
  <si>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</si>
  <si>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</si>
  <si>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</si>
  <si>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</si>
  <si>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</si>
  <si>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</si>
  <si>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</si>
  <si>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</si>
  <si>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</si>
  <si>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</si>
  <si>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</si>
  <si>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</si>
  <si>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</si>
  <si>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</si>
  <si>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</si>
  <si>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</si>
  <si>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</si>
  <si>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</si>
  <si>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</si>
  <si>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</si>
  <si>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</si>
  <si>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</si>
  <si>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</si>
  <si>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</si>
  <si>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</si>
  <si>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</si>
  <si>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</si>
  <si>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</si>
  <si>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</si>
  <si>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</si>
  <si>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</si>
  <si>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</si>
  <si>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</si>
  <si>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</si>
  <si>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</si>
  <si>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</si>
  <si>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</si>
  <si>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</si>
  <si>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</si>
  <si>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</si>
  <si>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</si>
  <si>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</si>
  <si>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</si>
  <si>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</si>
  <si>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</si>
  <si>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</si>
  <si>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</si>
  <si>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</si>
  <si>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</si>
  <si>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</si>
  <si>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</si>
  <si>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</si>
  <si>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</si>
  <si>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</si>
  <si>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</si>
  <si>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</si>
  <si>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</si>
  <si>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</si>
  <si>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</si>
  <si>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</si>
  <si>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</si>
  <si>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</si>
  <si>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</si>
  <si>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</si>
  <si>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</si>
  <si>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</si>
  <si>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</si>
  <si>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</si>
  <si>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</si>
  <si>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</si>
  <si>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</si>
  <si>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</si>
  <si>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</si>
  <si>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</si>
  <si>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</si>
  <si>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</si>
  <si>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</si>
  <si>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</si>
  <si>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</si>
  <si>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</si>
  <si>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</si>
  <si>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</si>
  <si>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</si>
  <si>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</si>
  <si>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</si>
  <si>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</si>
  <si>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</si>
  <si>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</si>
  <si>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</si>
  <si>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</si>
  <si>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</si>
  <si>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</si>
  <si>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</si>
  <si>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</si>
  <si>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</si>
  <si>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</si>
  <si>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</si>
  <si>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</si>
  <si>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</si>
  <si>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</si>
  <si>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</si>
  <si>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</si>
  <si>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</si>
  <si>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</si>
  <si>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</si>
  <si>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</si>
  <si>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</si>
  <si>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</si>
  <si>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</si>
  <si>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</si>
  <si>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</si>
  <si>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</si>
  <si>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</si>
  <si>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</si>
  <si>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</si>
  <si>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</si>
  <si>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</si>
  <si>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</si>
  <si>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</si>
  <si>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</si>
  <si>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</si>
  <si>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</si>
  <si>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</si>
  <si>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</si>
  <si>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</si>
  <si>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</si>
  <si>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</si>
  <si>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</si>
  <si>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</si>
  <si>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</si>
  <si>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</si>
  <si>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</si>
  <si>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</si>
  <si>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</si>
  <si>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</si>
  <si>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</si>
  <si>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</si>
  <si>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</si>
  <si>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</si>
  <si>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</si>
  <si>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</si>
  <si>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</si>
  <si>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</si>
  <si>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</si>
  <si>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</si>
  <si>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</si>
  <si>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</si>
  <si>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</si>
  <si>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</si>
  <si>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</si>
  <si>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</si>
  <si>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</si>
  <si>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</si>
  <si>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</si>
  <si>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</si>
  <si>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</si>
  <si>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</si>
  <si>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</si>
  <si>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</si>
  <si>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</si>
  <si>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</si>
  <si>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</si>
  <si>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</si>
  <si>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</si>
  <si>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</si>
  <si>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</si>
  <si>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</si>
  <si>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</si>
  <si>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</si>
  <si>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</si>
  <si>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</si>
  <si>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</si>
  <si>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</si>
  <si>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</si>
  <si>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</si>
  <si>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</si>
  <si>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</si>
  <si>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</si>
  <si>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</si>
  <si>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</si>
  <si>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</si>
  <si>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</si>
  <si>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</si>
  <si>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</si>
  <si>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</si>
  <si>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</si>
  <si>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</si>
  <si>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</si>
  <si>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</si>
  <si>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</si>
  <si>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</si>
  <si>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</si>
  <si>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</si>
  <si>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</si>
  <si>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</si>
  <si>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</si>
  <si>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</si>
  <si>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</si>
  <si>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</si>
  <si>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</si>
  <si>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</si>
  <si>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</si>
  <si>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</si>
  <si>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</si>
  <si>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</si>
  <si>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</si>
  <si>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</si>
  <si>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</si>
  <si>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</si>
  <si>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</si>
  <si>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</si>
  <si>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</si>
  <si>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</si>
  <si>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</si>
  <si>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</si>
  <si>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</si>
  <si>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</si>
  <si>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</si>
  <si>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</si>
  <si>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</si>
  <si>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</si>
  <si>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</si>
  <si>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</si>
  <si>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</si>
  <si>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</si>
  <si>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</si>
  <si>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</si>
  <si>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</si>
  <si>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</si>
  <si>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</si>
  <si>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</si>
  <si>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</si>
  <si>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</si>
  <si>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</si>
  <si>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</si>
  <si>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</si>
  <si>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</si>
  <si>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</si>
  <si>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</si>
  <si>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</si>
  <si>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</si>
  <si>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</si>
  <si>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</si>
  <si>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</si>
  <si>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</si>
  <si>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</si>
  <si>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</si>
  <si>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</si>
  <si>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</si>
  <si>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</si>
  <si>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</si>
  <si>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</si>
  <si>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</si>
  <si>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</si>
  <si>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</si>
  <si>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</si>
  <si>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</si>
  <si>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</si>
  <si>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</si>
  <si>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</si>
  <si>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</si>
  <si>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</si>
  <si>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</si>
  <si>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</si>
  <si>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</si>
  <si>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</si>
  <si>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</si>
  <si>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</si>
  <si>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</si>
  <si>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</si>
  <si>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</si>
  <si>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</si>
  <si>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</si>
  <si>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</si>
  <si>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</si>
  <si>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</si>
  <si>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</si>
  <si>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</si>
  <si>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</si>
  <si>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</si>
  <si>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</si>
  <si>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</si>
  <si>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</si>
  <si>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</si>
  <si>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</si>
  <si>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</si>
  <si>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</si>
  <si>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</si>
  <si>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</si>
  <si>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</si>
  <si>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</si>
  <si>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</si>
  <si>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</si>
  <si>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</si>
  <si>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</si>
  <si>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</si>
  <si>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</si>
  <si>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</si>
  <si>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</si>
  <si>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</si>
  <si>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</si>
  <si>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</si>
  <si>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</si>
  <si>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</si>
  <si>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</si>
  <si>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</si>
  <si>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</si>
  <si>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</si>
  <si>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</si>
  <si>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</si>
  <si>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</si>
  <si>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</si>
  <si>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</si>
  <si>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</si>
  <si>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</si>
  <si>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</si>
  <si>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</si>
  <si>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</si>
  <si>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</si>
  <si>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</si>
  <si>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</si>
  <si>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</si>
  <si>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</si>
  <si>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</si>
  <si>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</si>
  <si>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</si>
  <si>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</si>
  <si>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</si>
  <si>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</si>
  <si>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</si>
  <si>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</si>
  <si>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</si>
  <si>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</si>
  <si>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</si>
  <si>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</si>
  <si>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</si>
  <si>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</si>
  <si>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</si>
  <si>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</si>
  <si>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</si>
  <si>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</si>
  <si>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</si>
  <si>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</si>
  <si>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</si>
  <si>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</si>
  <si>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</si>
  <si>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</si>
  <si>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</si>
  <si>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</si>
  <si>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</si>
  <si>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</si>
  <si>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</si>
  <si>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</si>
  <si>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</si>
  <si>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</si>
  <si>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</si>
  <si>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</si>
  <si>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</si>
  <si>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</si>
  <si>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</si>
  <si>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</si>
  <si>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</si>
  <si>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</si>
  <si>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</si>
  <si>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</si>
  <si>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</si>
  <si>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</si>
  <si>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</si>
  <si>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</si>
  <si>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</si>
  <si>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</si>
  <si>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</si>
  <si>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</si>
  <si>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</si>
  <si>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</si>
  <si>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</si>
  <si>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</si>
  <si>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</si>
  <si>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</si>
  <si>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</si>
  <si>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</si>
  <si>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</si>
  <si>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</si>
  <si>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</si>
  <si>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</si>
  <si>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</si>
  <si>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</si>
  <si>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</si>
  <si>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</si>
  <si>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</si>
  <si>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</si>
  <si>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</si>
  <si>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</si>
  <si>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</si>
  <si>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</si>
  <si>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</si>
  <si>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</si>
  <si>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</si>
  <si>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</si>
  <si>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</si>
  <si>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</si>
  <si>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</si>
  <si>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</si>
  <si>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</si>
  <si>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</si>
  <si>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</si>
  <si>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</si>
  <si>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</si>
  <si>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</si>
  <si>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</si>
  <si>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</si>
  <si>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</si>
  <si>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</si>
  <si>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</si>
  <si>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</si>
  <si>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</si>
  <si>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</si>
  <si>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</si>
  <si>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</si>
  <si>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</si>
  <si>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</si>
  <si>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</si>
  <si>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</si>
  <si>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</si>
  <si>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</si>
  <si>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</si>
  <si>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</si>
  <si>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</si>
  <si>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</si>
  <si>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</si>
  <si>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</si>
  <si>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</si>
  <si>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</si>
  <si>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</si>
  <si>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</si>
  <si>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</si>
  <si>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</si>
  <si>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</si>
  <si>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</si>
  <si>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</si>
  <si>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</si>
  <si>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</si>
  <si>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</si>
  <si>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</si>
  <si>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</si>
  <si>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</si>
  <si>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</si>
  <si>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</si>
  <si>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</si>
  <si>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</si>
  <si>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</si>
  <si>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</si>
  <si>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</si>
  <si>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</si>
  <si>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</si>
  <si>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</si>
  <si>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</si>
  <si>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</si>
  <si>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</si>
  <si>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</si>
  <si>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</si>
  <si>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</si>
  <si>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</si>
  <si>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</si>
  <si>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</si>
  <si>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</si>
  <si>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</si>
  <si>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</si>
  <si>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</si>
  <si>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</si>
  <si>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</si>
  <si>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</si>
  <si>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</si>
  <si>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</si>
  <si>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</si>
  <si>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</si>
  <si>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</si>
  <si>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</si>
  <si>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</si>
  <si>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</si>
  <si>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</si>
  <si>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</si>
  <si>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</si>
  <si>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</si>
  <si>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</si>
  <si>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</si>
  <si>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</si>
  <si>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</si>
  <si>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</si>
  <si>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</si>
  <si>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</si>
  <si>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</si>
  <si>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</si>
  <si>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</si>
  <si>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</si>
  <si>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</si>
  <si>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</si>
  <si>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</si>
  <si>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</si>
  <si>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</si>
  <si>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</si>
  <si>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</si>
  <si>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</si>
  <si>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</si>
  <si>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</si>
  <si>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</si>
  <si>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</si>
  <si>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</si>
  <si>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</si>
  <si>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</si>
  <si>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</si>
  <si>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</si>
  <si>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</si>
  <si>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</si>
  <si>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</si>
  <si>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</si>
  <si>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</si>
  <si>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</si>
  <si>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</si>
  <si>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</si>
  <si>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</si>
  <si>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</si>
  <si>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</si>
  <si>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</si>
  <si>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</si>
  <si>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</si>
  <si>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</si>
  <si>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</si>
  <si>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</si>
  <si>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</si>
  <si>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</si>
  <si>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</si>
  <si>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</si>
  <si>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</si>
  <si>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</si>
  <si>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</si>
  <si>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</si>
  <si>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</si>
  <si>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</si>
  <si>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</si>
  <si>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</si>
  <si>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</si>
  <si>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</si>
  <si>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</si>
  <si>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</si>
  <si>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</si>
  <si>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</si>
  <si>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</si>
  <si>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</si>
  <si>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</si>
  <si>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</si>
  <si>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</si>
  <si>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</si>
  <si>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</si>
  <si>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</si>
  <si>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</si>
  <si>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</si>
  <si>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</si>
  <si>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</si>
  <si>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</si>
  <si>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</si>
  <si>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</si>
  <si>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</si>
  <si>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</si>
  <si>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</si>
  <si>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</si>
  <si>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</si>
  <si>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</si>
  <si>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</si>
  <si>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</si>
  <si>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</si>
  <si>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</si>
  <si>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</si>
  <si>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</si>
  <si>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</si>
  <si>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</si>
  <si>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</si>
  <si>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</si>
  <si>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</si>
  <si>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</si>
  <si>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</si>
  <si>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</si>
  <si>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</si>
  <si>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</si>
  <si>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</si>
  <si>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</si>
  <si>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</si>
  <si>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</si>
  <si>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</si>
  <si>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</si>
  <si>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</si>
  <si>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</si>
  <si>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</si>
  <si>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</si>
  <si>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</si>
  <si>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</si>
  <si>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</si>
  <si>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</si>
  <si>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</si>
  <si>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</si>
  <si>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</si>
  <si>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</si>
  <si>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</si>
  <si>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</si>
  <si>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</si>
  <si>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</si>
  <si>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</si>
  <si>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</si>
  <si>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</si>
  <si>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</si>
  <si>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</si>
  <si>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</si>
  <si>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</si>
  <si>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</si>
  <si>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</si>
  <si>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</si>
  <si>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</si>
  <si>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</si>
  <si>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</si>
  <si>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</si>
  <si>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</si>
  <si>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</si>
  <si>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</si>
  <si>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</si>
  <si>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</si>
  <si>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</si>
  <si>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</si>
  <si>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</si>
  <si>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</si>
  <si>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</si>
  <si>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</si>
  <si>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</si>
  <si>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</si>
  <si>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</si>
  <si>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</si>
  <si>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</si>
  <si>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</si>
  <si>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</si>
  <si>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</si>
  <si>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</si>
  <si>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</si>
  <si>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</si>
  <si>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</si>
  <si>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</si>
  <si>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</si>
  <si>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</si>
  <si>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</si>
  <si>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</si>
  <si>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</si>
  <si>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</si>
  <si>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</si>
  <si>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</si>
  <si>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</si>
  <si>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</si>
  <si>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</si>
  <si>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</si>
  <si>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</si>
  <si>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</si>
  <si>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</si>
  <si>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</si>
  <si>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</si>
  <si>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</si>
  <si>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</si>
  <si>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</si>
  <si>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</si>
  <si>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</si>
  <si>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</si>
  <si>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</si>
  <si>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</si>
  <si>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</si>
  <si>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</si>
  <si>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</si>
  <si>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</si>
  <si>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</si>
  <si>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</si>
  <si>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</si>
  <si>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</si>
  <si>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</si>
  <si>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</si>
  <si>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</si>
  <si>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</si>
  <si>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</si>
  <si>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</si>
  <si>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</si>
  <si>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</si>
  <si>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</si>
  <si>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</si>
  <si>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</si>
  <si>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</si>
  <si>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</si>
  <si>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</si>
  <si>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</si>
  <si>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</si>
  <si>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</si>
  <si>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</si>
  <si>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</si>
  <si>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</si>
  <si>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</si>
  <si>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</si>
  <si>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</si>
  <si>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</si>
  <si>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</si>
  <si>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</si>
  <si>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</si>
  <si>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</si>
  <si>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</si>
  <si>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</si>
  <si>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</si>
  <si>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</si>
  <si>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</si>
  <si>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</si>
  <si>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</si>
  <si>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</si>
  <si>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</si>
  <si>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</si>
  <si>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</si>
  <si>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</si>
  <si>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</si>
  <si>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</si>
  <si>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</si>
  <si>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</si>
  <si>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</si>
  <si>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</si>
  <si>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</si>
  <si>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</si>
  <si>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</si>
  <si>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</si>
  <si>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</si>
  <si>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</si>
  <si>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</si>
  <si>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</si>
  <si>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</si>
  <si>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</si>
  <si>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</si>
  <si>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</si>
  <si>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</si>
  <si>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</si>
  <si>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</si>
  <si>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</si>
  <si>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</si>
  <si>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</si>
  <si>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</si>
  <si>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</si>
  <si>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</si>
  <si>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</si>
  <si>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</si>
  <si>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</si>
  <si>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</si>
  <si>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</si>
  <si>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</si>
  <si>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</si>
  <si>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</si>
  <si>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</si>
  <si>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</si>
  <si>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</si>
  <si>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</si>
  <si>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</si>
  <si>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</si>
  <si>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</si>
  <si>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</si>
  <si>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</si>
  <si>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</si>
  <si>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</si>
  <si>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</si>
  <si>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</si>
  <si>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</si>
  <si>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</si>
  <si>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</si>
  <si>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</si>
  <si>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</si>
  <si>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</si>
  <si>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</si>
  <si>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</si>
  <si>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</si>
  <si>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</si>
  <si>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</si>
  <si>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</si>
  <si>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</si>
  <si>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</si>
  <si>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</si>
  <si>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</si>
  <si>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</si>
  <si>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</si>
  <si>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</si>
  <si>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</si>
  <si>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</si>
  <si>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</si>
  <si>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</si>
  <si>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</si>
  <si>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</si>
  <si>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</si>
  <si>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</si>
  <si>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</si>
  <si>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</si>
  <si>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</si>
  <si>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</si>
  <si>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</si>
  <si>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</si>
  <si>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</si>
  <si>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</si>
  <si>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</si>
  <si>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</si>
  <si>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</si>
  <si>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</si>
  <si>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</si>
  <si>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</si>
  <si>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</si>
  <si>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</si>
  <si>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</si>
  <si>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</si>
  <si>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</si>
  <si>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</si>
  <si>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</si>
  <si>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</si>
  <si>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</si>
  <si>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</si>
  <si>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</si>
  <si>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</si>
  <si>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</si>
  <si>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</si>
  <si>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</si>
  <si>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</si>
  <si>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</si>
  <si>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</si>
  <si>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</si>
  <si>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</si>
  <si>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</si>
  <si>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</si>
  <si>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</si>
  <si>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</si>
  <si>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</si>
  <si>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</si>
  <si>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</si>
  <si>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</si>
  <si>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</si>
  <si>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</si>
  <si>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</si>
  <si>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</si>
  <si>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</si>
  <si>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</si>
  <si>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</si>
  <si>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</si>
  <si>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</si>
  <si>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</si>
  <si>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</si>
  <si>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</si>
  <si>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</si>
  <si>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</si>
  <si>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</si>
  <si>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</si>
  <si>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</si>
  <si>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</si>
  <si>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</si>
  <si>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</si>
  <si>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</si>
  <si>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</si>
  <si>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</si>
  <si>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</si>
  <si>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</si>
  <si>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</si>
  <si>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</si>
  <si>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</si>
  <si>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</si>
  <si>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</si>
  <si>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</si>
  <si>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</si>
  <si>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</si>
  <si>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</si>
  <si>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</si>
  <si>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</si>
  <si>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</si>
  <si>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</si>
  <si>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</si>
  <si>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</si>
  <si>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</si>
  <si>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</si>
  <si>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</si>
  <si>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</si>
  <si>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</si>
  <si>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</si>
  <si>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</si>
  <si>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</si>
  <si>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</si>
  <si>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</si>
  <si>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</si>
  <si>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</si>
  <si>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</si>
  <si>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</si>
  <si>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</si>
  <si>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</si>
  <si>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</si>
  <si>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</si>
  <si>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</si>
  <si>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</si>
  <si>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</si>
  <si>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</si>
  <si>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</si>
  <si>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</si>
  <si>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</si>
  <si>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</si>
  <si>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</si>
  <si>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</si>
  <si>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</si>
  <si>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</si>
  <si>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</si>
  <si>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</si>
  <si>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</si>
  <si>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</si>
  <si>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</si>
  <si>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</si>
  <si>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</si>
  <si>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</si>
  <si>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</si>
  <si>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</si>
  <si>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</si>
  <si>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</si>
  <si>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</si>
  <si>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</si>
  <si>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</si>
  <si>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</si>
  <si>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</si>
  <si>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</si>
  <si>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</si>
  <si>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</si>
  <si>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</si>
  <si>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</si>
  <si>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</si>
  <si>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</si>
  <si>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</si>
  <si>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</si>
  <si>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</si>
  <si>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</si>
  <si>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</si>
  <si>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</si>
  <si>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</si>
  <si>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</si>
  <si>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</si>
  <si>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</si>
  <si>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</si>
  <si>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</si>
  <si>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</si>
  <si>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</si>
  <si>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</si>
  <si>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</si>
  <si>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</si>
  <si>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</si>
  <si>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</si>
  <si>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</si>
  <si>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</si>
  <si>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</si>
  <si>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</si>
  <si>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</si>
  <si>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</si>
  <si>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</si>
  <si>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</si>
  <si>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</si>
  <si>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</si>
  <si>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</si>
  <si>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</si>
  <si>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</si>
  <si>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</si>
  <si>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</si>
  <si>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</si>
  <si>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</si>
  <si>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</si>
  <si>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</si>
  <si>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</si>
  <si>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</si>
  <si>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</si>
  <si>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</si>
  <si>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</si>
  <si>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</si>
  <si>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</si>
  <si>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</si>
  <si>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</si>
  <si>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</si>
  <si>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</si>
  <si>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</si>
  <si>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</si>
  <si>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</si>
  <si>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</si>
  <si>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</si>
  <si>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</si>
  <si>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</si>
  <si>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</si>
  <si>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</si>
  <si>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</si>
  <si>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</si>
  <si>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</si>
  <si>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</si>
  <si>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</si>
  <si>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</si>
  <si>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</si>
  <si>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</si>
  <si>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</si>
  <si>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</si>
  <si>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</si>
  <si>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</si>
  <si>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</si>
  <si>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</si>
  <si>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</si>
  <si>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</si>
  <si>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</si>
  <si>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</si>
  <si>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</si>
  <si>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</si>
  <si>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</si>
  <si>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</si>
  <si>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</si>
  <si>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</si>
  <si>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</si>
  <si>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</si>
  <si>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</si>
  <si>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</si>
  <si>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</si>
  <si>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</si>
  <si>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</si>
  <si>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</si>
  <si>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</si>
  <si>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</si>
  <si>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</si>
  <si>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</si>
  <si>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</si>
  <si>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</si>
  <si>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</si>
  <si>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</si>
  <si>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</si>
  <si>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</si>
  <si>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</si>
  <si>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</si>
  <si>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</si>
  <si>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</si>
  <si>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</si>
  <si>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</si>
  <si>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</si>
  <si>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</si>
  <si>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</si>
  <si>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</si>
  <si>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</si>
  <si>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</si>
  <si>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</si>
  <si>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</si>
  <si>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</si>
  <si>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</si>
  <si>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</si>
  <si>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</si>
  <si>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</si>
  <si>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</si>
  <si>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</si>
  <si>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</si>
  <si>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</si>
  <si>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</si>
  <si>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</si>
  <si>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</si>
  <si>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</si>
  <si>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</si>
  <si>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</si>
  <si>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</si>
  <si>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</si>
  <si>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</si>
  <si>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</si>
  <si>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</si>
  <si>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</si>
  <si>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</si>
  <si>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</si>
  <si>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</si>
  <si>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</si>
  <si>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</si>
  <si>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</si>
  <si>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</si>
  <si>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</si>
  <si>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</si>
  <si>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</si>
  <si>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</si>
  <si>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</si>
  <si>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</si>
  <si>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</si>
  <si>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</si>
  <si>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</si>
  <si>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</si>
  <si>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</si>
  <si>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</si>
  <si>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</si>
  <si>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</si>
  <si>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</si>
  <si>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</si>
  <si>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</si>
  <si>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</si>
  <si>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</si>
  <si>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</si>
  <si>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</si>
  <si>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</si>
  <si>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</si>
  <si>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</si>
  <si>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</si>
  <si>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</si>
  <si>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</si>
  <si>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</si>
  <si>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</si>
  <si>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</si>
  <si>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</si>
  <si>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</si>
  <si>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</si>
  <si>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</si>
  <si>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</si>
  <si>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</si>
  <si>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</si>
  <si>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</si>
  <si>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</si>
  <si>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</si>
  <si>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</si>
  <si>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</si>
  <si>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</si>
  <si>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</si>
  <si>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</si>
  <si>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</si>
  <si>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</si>
  <si>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</si>
  <si>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</si>
  <si>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</si>
  <si>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</si>
  <si>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</si>
  <si>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</si>
  <si>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</si>
  <si>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</si>
  <si>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</si>
  <si>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</si>
  <si>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</si>
  <si>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</si>
  <si>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</si>
  <si>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</si>
  <si>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</si>
  <si>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</si>
  <si>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</si>
  <si>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</si>
  <si>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</si>
  <si>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</si>
  <si>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</si>
  <si>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</si>
  <si>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</si>
  <si>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</si>
  <si>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</si>
  <si>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</si>
  <si>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</si>
  <si>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</si>
  <si>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</si>
  <si>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</si>
  <si>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</si>
  <si>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</si>
  <si>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</si>
  <si>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</si>
  <si>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</si>
  <si>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</si>
  <si>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</si>
  <si>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</si>
  <si>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</si>
  <si>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</si>
  <si>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</si>
  <si>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</si>
  <si>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</si>
  <si>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</si>
  <si>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</si>
  <si>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</si>
  <si>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</si>
  <si>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</si>
  <si>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</si>
  <si>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</si>
  <si>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</si>
  <si>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</si>
  <si>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</si>
  <si>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</si>
  <si>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</si>
  <si>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</si>
  <si>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</si>
  <si>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</si>
  <si>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</si>
  <si>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</si>
  <si>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</si>
  <si>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</si>
  <si>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</si>
  <si>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</si>
  <si>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</si>
  <si>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</si>
  <si>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</si>
  <si>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</si>
  <si>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</si>
  <si>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</si>
  <si>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</si>
  <si>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</si>
  <si>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</si>
  <si>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</si>
  <si>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</si>
  <si>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</si>
  <si>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</si>
  <si>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</si>
  <si>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</si>
  <si>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</si>
  <si>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</si>
  <si>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</si>
  <si>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</si>
  <si>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</si>
  <si>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</si>
  <si>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</si>
  <si>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</si>
  <si>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</si>
  <si>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</si>
  <si>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</si>
  <si>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</si>
  <si>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</si>
  <si>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</si>
  <si>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</si>
  <si>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</si>
  <si>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</si>
  <si>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</si>
  <si>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</si>
  <si>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</si>
  <si>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</si>
  <si>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</si>
  <si>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</si>
  <si>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</si>
  <si>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</si>
  <si>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</si>
  <si>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</si>
  <si>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</si>
  <si>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</si>
  <si>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</si>
  <si>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</si>
  <si>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</si>
  <si>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</si>
  <si>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</si>
  <si>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</si>
  <si>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</si>
  <si>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</si>
  <si>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</si>
  <si>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</si>
  <si>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</si>
  <si>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</si>
  <si>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</si>
  <si>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</si>
  <si>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</si>
  <si>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</si>
  <si>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</si>
  <si>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</si>
  <si>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</si>
  <si>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</si>
  <si>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</si>
  <si>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</si>
  <si>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</si>
  <si>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</si>
  <si>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</si>
  <si>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</si>
  <si>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</si>
  <si>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</si>
  <si>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</si>
  <si>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</si>
  <si>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</si>
  <si>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</si>
  <si>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</si>
  <si>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</si>
  <si>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</si>
  <si>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</si>
  <si>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</si>
  <si>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</si>
  <si>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</si>
  <si>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</si>
  <si>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</si>
  <si>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</si>
  <si>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</si>
  <si>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</si>
  <si>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</si>
  <si>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</si>
  <si>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</si>
  <si>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</si>
  <si>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</si>
  <si>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</si>
  <si>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</si>
  <si>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</si>
  <si>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</si>
  <si>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</si>
  <si>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</si>
  <si>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</si>
  <si>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</si>
  <si>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</si>
  <si>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</si>
  <si>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</si>
  <si>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</si>
  <si>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</si>
  <si>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</si>
  <si>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</si>
  <si>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</si>
  <si>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</si>
  <si>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</si>
  <si>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</si>
  <si>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</si>
  <si>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</si>
  <si>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</si>
  <si>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</si>
  <si>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</si>
  <si>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</si>
  <si>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</si>
  <si>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</si>
  <si>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</si>
  <si>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</si>
  <si>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</si>
  <si>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</si>
  <si>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</si>
  <si>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</si>
  <si>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</si>
  <si>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</si>
  <si>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</si>
  <si>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</si>
  <si>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</si>
  <si>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</si>
  <si>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</si>
  <si>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</si>
  <si>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</si>
  <si>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</si>
  <si>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</si>
  <si>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</si>
  <si>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</si>
  <si>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</si>
  <si>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</si>
  <si>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</si>
  <si>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</si>
  <si>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</si>
  <si>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</si>
  <si>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</si>
  <si>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</si>
  <si>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</si>
  <si>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</si>
  <si>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</si>
  <si>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</si>
  <si>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</si>
  <si>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</si>
  <si>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</si>
  <si>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</si>
  <si>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</si>
  <si>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</si>
  <si>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</si>
  <si>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</si>
  <si>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</si>
  <si>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</si>
  <si>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</si>
  <si>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</si>
  <si>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</si>
  <si>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</si>
  <si>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</si>
  <si>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</si>
  <si>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</si>
  <si>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</si>
  <si>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</si>
  <si>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</si>
  <si>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</si>
  <si>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</si>
  <si>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</si>
  <si>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</si>
  <si>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</si>
  <si>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</si>
  <si>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</si>
  <si>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</si>
  <si>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</si>
  <si>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</si>
  <si>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</si>
  <si>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</si>
  <si>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</si>
  <si>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</si>
  <si>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</si>
  <si>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</si>
  <si>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</si>
  <si>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</si>
  <si>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</si>
  <si>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</si>
  <si>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</si>
  <si>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</si>
  <si>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</si>
  <si>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</si>
  <si>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</si>
  <si>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</si>
  <si>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</si>
  <si>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</si>
  <si>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</si>
  <si>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</si>
  <si>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</si>
  <si>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</si>
  <si>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</si>
  <si>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</si>
  <si>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</si>
  <si>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</si>
  <si>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</si>
  <si>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</si>
  <si>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</si>
  <si>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</si>
  <si>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</si>
  <si>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</si>
  <si>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</si>
  <si>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</si>
  <si>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</si>
  <si>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</si>
  <si>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</si>
  <si>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</si>
  <si>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</si>
  <si>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</si>
  <si>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</si>
  <si>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</si>
  <si>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</si>
  <si>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</si>
  <si>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</si>
  <si>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</si>
  <si>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</si>
  <si>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</si>
  <si>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</si>
  <si>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</si>
  <si>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</si>
  <si>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</si>
  <si>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</si>
  <si>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</si>
  <si>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</si>
  <si>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</si>
  <si>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</si>
  <si>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</si>
  <si>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</si>
  <si>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</si>
  <si>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</si>
  <si>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</si>
  <si>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</si>
  <si>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</si>
  <si>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</si>
  <si>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</si>
  <si>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</si>
  <si>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</si>
  <si>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</si>
  <si>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</si>
  <si>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</si>
  <si>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</si>
  <si>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</si>
  <si>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</si>
  <si>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</si>
  <si>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</si>
  <si>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</si>
  <si>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</si>
  <si>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</si>
  <si>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</si>
  <si>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</si>
  <si>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</si>
  <si>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</si>
  <si>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</si>
  <si>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</si>
  <si>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</si>
  <si>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</si>
  <si>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</si>
  <si>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</si>
  <si>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</si>
  <si>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</si>
  <si>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</si>
  <si>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</si>
  <si>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</si>
  <si>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</si>
  <si>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</si>
  <si>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</si>
  <si>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</si>
  <si>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</si>
  <si>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</si>
  <si>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</si>
  <si>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</si>
  <si>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</si>
  <si>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</si>
  <si>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</si>
  <si>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</si>
  <si>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</si>
  <si>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</si>
  <si>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</si>
  <si>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</si>
  <si>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</si>
  <si>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</si>
  <si>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</si>
  <si>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</si>
  <si>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</si>
  <si>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</si>
  <si>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</si>
  <si>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</si>
  <si>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</si>
  <si>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</si>
  <si>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</si>
  <si>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</si>
  <si>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</si>
  <si>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</si>
  <si>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</si>
  <si>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</si>
  <si>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</si>
  <si>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</si>
  <si>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</si>
  <si>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</si>
  <si>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</si>
  <si>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</si>
  <si>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</si>
  <si>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</si>
  <si>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</si>
  <si>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</si>
  <si>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</si>
  <si>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</si>
  <si>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</si>
  <si>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</si>
  <si>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</si>
  <si>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</si>
  <si>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</si>
  <si>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</si>
  <si>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</si>
  <si>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</si>
  <si>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</si>
  <si>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</si>
  <si>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</si>
  <si>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</si>
  <si>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</si>
  <si>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</si>
  <si>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</si>
  <si>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</si>
  <si>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</si>
  <si>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</si>
  <si>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</si>
  <si>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</si>
  <si>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</si>
  <si>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</si>
  <si>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</si>
  <si>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</si>
  <si>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</si>
  <si>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</si>
  <si>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</si>
  <si>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</si>
  <si>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</si>
  <si>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</si>
  <si>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</si>
  <si>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</si>
  <si>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</si>
  <si>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</si>
  <si>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</si>
  <si>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</si>
  <si>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</si>
  <si>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</si>
  <si>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</si>
  <si>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</si>
  <si>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</si>
  <si>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</si>
  <si>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</si>
  <si>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</si>
  <si>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</si>
  <si>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</si>
  <si>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</si>
  <si>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</si>
  <si>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</si>
  <si>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</si>
  <si>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</si>
  <si>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</si>
  <si>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</si>
  <si>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</si>
  <si>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</si>
  <si>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</si>
  <si>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</si>
  <si>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</si>
  <si>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</si>
  <si>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</si>
  <si>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</si>
  <si>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</si>
  <si>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</si>
  <si>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</si>
  <si>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</si>
  <si>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</si>
  <si>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</si>
  <si>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</si>
  <si>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</si>
  <si>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</si>
  <si>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</si>
  <si>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</si>
  <si>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</si>
  <si>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</si>
  <si>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</si>
  <si>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</si>
  <si>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</si>
  <si>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</si>
  <si>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</si>
  <si>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</si>
  <si>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</si>
  <si>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</si>
  <si>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</si>
  <si>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</si>
  <si>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</si>
  <si>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</si>
  <si>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</si>
  <si>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</si>
  <si>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</si>
  <si>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</si>
  <si>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</si>
  <si>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</si>
  <si>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</si>
  <si>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</si>
  <si>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</si>
  <si>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</si>
  <si>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</si>
  <si>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</si>
  <si>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</si>
  <si>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</si>
  <si>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</si>
  <si>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</si>
  <si>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</si>
  <si>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</si>
  <si>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</si>
  <si>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</si>
  <si>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</si>
  <si>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</si>
  <si>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</si>
  <si>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</si>
  <si>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</si>
  <si>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</si>
  <si>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</si>
  <si>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</si>
  <si>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</si>
  <si>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</si>
  <si>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</si>
  <si>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</si>
  <si>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</si>
  <si>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</si>
  <si>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</si>
  <si>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</si>
  <si>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</si>
  <si>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</si>
  <si>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</si>
  <si>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</si>
  <si>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</si>
  <si>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</si>
  <si>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</si>
  <si>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</si>
  <si>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</si>
  <si>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</si>
  <si>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</si>
  <si>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</si>
  <si>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</si>
  <si>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</si>
  <si>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</si>
  <si>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</si>
  <si>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</si>
  <si>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</si>
  <si>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</si>
  <si>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</si>
  <si>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</si>
  <si>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</si>
  <si>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</si>
  <si>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</si>
  <si>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</si>
  <si>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</si>
  <si>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</si>
  <si>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</si>
  <si>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</si>
  <si>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</si>
  <si>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</si>
  <si>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</si>
  <si>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</si>
  <si>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</si>
  <si>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</si>
  <si>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</si>
  <si>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</si>
  <si>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</si>
  <si>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</si>
  <si>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</si>
  <si>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</si>
  <si>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</si>
  <si>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</si>
  <si>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</si>
  <si>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</si>
  <si>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</si>
  <si>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</si>
  <si>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</si>
  <si>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</si>
  <si>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</si>
  <si>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</si>
  <si>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</si>
  <si>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</si>
  <si>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</si>
  <si>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</si>
  <si>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</si>
  <si>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</si>
  <si>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</si>
  <si>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</si>
  <si>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</si>
  <si>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</si>
  <si>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</si>
  <si>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</si>
  <si>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</si>
  <si>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</si>
  <si>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</si>
  <si>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</si>
  <si>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</si>
  <si>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</si>
  <si>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</si>
  <si>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</si>
  <si>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</si>
  <si>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</si>
  <si>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</si>
  <si>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</si>
  <si>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</si>
  <si>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</si>
  <si>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</si>
  <si>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</si>
  <si>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</si>
  <si>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</si>
  <si>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</si>
  <si>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</si>
  <si>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</si>
  <si>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</si>
  <si>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</si>
  <si>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</si>
  <si>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</si>
  <si>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</si>
  <si>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</si>
  <si>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</si>
  <si>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</si>
  <si>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</si>
  <si>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</si>
  <si>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</si>
  <si>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</si>
  <si>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</si>
  <si>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</si>
  <si>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</si>
  <si>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</si>
  <si>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</si>
  <si>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</si>
  <si>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</si>
  <si>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</si>
  <si>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</si>
  <si>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</si>
  <si>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</si>
  <si>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</si>
  <si>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</si>
  <si>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</si>
  <si>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</si>
  <si>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</si>
  <si>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</si>
  <si>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</si>
  <si>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</si>
  <si>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</si>
  <si>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</si>
  <si>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</si>
  <si>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</si>
  <si>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</si>
  <si>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</si>
  <si>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</si>
  <si>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</si>
  <si>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</si>
  <si>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</si>
  <si>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</si>
  <si>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</si>
  <si>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</si>
  <si>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</si>
  <si>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</si>
  <si>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</si>
  <si>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</si>
  <si>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</si>
  <si>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</si>
  <si>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</si>
  <si>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</si>
  <si>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</si>
  <si>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</si>
  <si>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</si>
  <si>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</si>
  <si>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</si>
  <si>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</si>
  <si>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</si>
  <si>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</si>
  <si>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</si>
  <si>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</si>
  <si>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</si>
  <si>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</si>
  <si>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</si>
  <si>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</si>
  <si>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</si>
  <si>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</si>
  <si>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</si>
  <si>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</si>
  <si>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</si>
  <si>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</si>
  <si>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</si>
  <si>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</si>
  <si>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</si>
  <si>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</si>
  <si>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</si>
  <si>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</si>
  <si>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</si>
  <si>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</si>
  <si>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</si>
  <si>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</si>
  <si>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</si>
  <si>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</si>
  <si>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</si>
  <si>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</si>
  <si>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</si>
  <si>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</si>
  <si>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</si>
  <si>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</si>
  <si>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</si>
  <si>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</si>
  <si>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</si>
  <si>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</si>
  <si>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</si>
  <si>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</si>
  <si>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</si>
  <si>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</si>
  <si>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</si>
  <si>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</si>
  <si>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</si>
  <si>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</si>
  <si>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</si>
  <si>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</si>
  <si>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</si>
  <si>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</si>
  <si>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</si>
  <si>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</si>
  <si>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</si>
  <si>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</si>
  <si>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</si>
  <si>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</si>
  <si>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</si>
  <si>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</si>
  <si>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</si>
  <si>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</si>
  <si>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</si>
  <si>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</si>
  <si>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</si>
  <si>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</si>
  <si>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</si>
  <si>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</si>
  <si>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</si>
  <si>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</si>
  <si>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</si>
  <si>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</si>
  <si>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</si>
  <si>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</si>
  <si>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</si>
  <si>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</si>
  <si>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</si>
  <si>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</si>
  <si>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</si>
  <si>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</si>
  <si>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</si>
  <si>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</si>
  <si>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</si>
  <si>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</si>
  <si>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</si>
  <si>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</si>
  <si>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</si>
  <si>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</si>
  <si>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</si>
  <si>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</si>
  <si>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</si>
  <si>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</si>
  <si>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</si>
  <si>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</si>
  <si>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</si>
  <si>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</si>
  <si>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</si>
  <si>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</si>
  <si>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</si>
  <si>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</si>
  <si>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</si>
  <si>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</si>
  <si>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</si>
  <si>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</si>
  <si>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</si>
  <si>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</si>
  <si>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</si>
  <si>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</si>
  <si>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</si>
  <si>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</si>
  <si>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</si>
  <si>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</si>
  <si>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</si>
  <si>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</si>
  <si>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</si>
  <si>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</si>
  <si>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</si>
  <si>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</si>
  <si>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</si>
  <si>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</si>
  <si>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</si>
  <si>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</si>
  <si>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</si>
  <si>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</si>
  <si>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</si>
  <si>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</si>
  <si>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</si>
  <si>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</si>
  <si>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</si>
  <si>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</si>
  <si>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</si>
  <si>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</si>
  <si>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</si>
  <si>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</si>
  <si>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</si>
  <si>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</si>
  <si>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</si>
  <si>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</si>
  <si>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</si>
  <si>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</si>
  <si>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</si>
  <si>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</si>
  <si>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</si>
  <si>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</si>
  <si>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</si>
  <si>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</si>
  <si>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</si>
  <si>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</si>
  <si>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</si>
  <si>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</si>
  <si>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</si>
  <si>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Маріуполь, Донецької області</t>
  </si>
  <si>
    <t>Прокуратура Донецької області</t>
  </si>
  <si>
    <t>вид бюджету ДЕРЖАВНИЙ</t>
  </si>
  <si>
    <t>код та назва відомчої класифікації видатків та кредитування бюджету 090 Генеральна прокуратура України</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</si>
  <si>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</si>
  <si>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25010000</t>
  </si>
  <si>
    <t>25020000</t>
  </si>
  <si>
    <t xml:space="preserve"> КОШТОРИС 
на 2019 рік  (із змінами за 9 місяців)</t>
  </si>
  <si>
    <t>31 грудня 2019 року</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</si>
</sst>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0;\-#,##0.00;#,&quot;-&quot;"/>
    <numFmt numFmtId="172"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67"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70"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71" fontId="5" fillId="0" borderId="10" xfId="0" applyNumberFormat="1" applyFont="1" applyFill="1" applyBorder="1" applyAlignment="1">
      <alignment horizontal="right" vertical="center"/>
    </xf>
    <xf numFmtId="171" fontId="5" fillId="0" borderId="10" xfId="0" applyNumberFormat="1" applyFont="1" applyFill="1" applyBorder="1" applyAlignment="1" applyProtection="1">
      <alignment horizontal="right" vertical="center"/>
      <protection locked="0"/>
    </xf>
    <xf numFmtId="171"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71" fontId="7" fillId="0" borderId="10" xfId="0" applyNumberFormat="1" applyFont="1" applyFill="1" applyBorder="1" applyAlignment="1" applyProtection="1">
      <alignment horizontal="right" vertical="center"/>
      <protection locked="0"/>
    </xf>
    <xf numFmtId="171"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2" fontId="7" fillId="0" borderId="10" xfId="0" applyNumberFormat="1" applyFont="1" applyFill="1" applyBorder="1" applyAlignment="1" applyProtection="1">
      <alignment horizontal="right" vertical="center"/>
      <protection/>
    </xf>
    <xf numFmtId="172" fontId="7" fillId="0" borderId="10" xfId="0" applyNumberFormat="1" applyFont="1" applyFill="1" applyBorder="1" applyAlignment="1" applyProtection="1">
      <alignment horizontal="right" vertical="center"/>
      <protection locked="0"/>
    </xf>
    <xf numFmtId="172" fontId="5"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xf>
    <xf numFmtId="171" fontId="25" fillId="0" borderId="10" xfId="0" applyNumberFormat="1" applyFont="1" applyFill="1" applyBorder="1" applyAlignment="1" applyProtection="1">
      <alignment horizontal="right" vertical="center"/>
      <protection/>
    </xf>
    <xf numFmtId="172" fontId="25"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locked="0"/>
    </xf>
    <xf numFmtId="171" fontId="25" fillId="0" borderId="10" xfId="0" applyNumberFormat="1" applyFont="1" applyFill="1" applyBorder="1" applyAlignment="1" applyProtection="1">
      <alignment horizontal="right" vertical="center"/>
      <protection locked="0"/>
    </xf>
    <xf numFmtId="172" fontId="17" fillId="0" borderId="10" xfId="0" applyNumberFormat="1" applyFont="1" applyFill="1" applyBorder="1" applyAlignment="1" applyProtection="1">
      <alignment horizontal="right" vertical="center"/>
      <protection/>
    </xf>
    <xf numFmtId="171" fontId="17" fillId="0" borderId="10" xfId="0" applyNumberFormat="1" applyFont="1" applyFill="1" applyBorder="1" applyAlignment="1" applyProtection="1">
      <alignment horizontal="right" vertical="center"/>
      <protection/>
    </xf>
    <xf numFmtId="172" fontId="17" fillId="0" borderId="10" xfId="0" applyNumberFormat="1" applyFont="1" applyFill="1" applyBorder="1" applyAlignment="1">
      <alignment horizontal="right" vertical="center"/>
    </xf>
    <xf numFmtId="172" fontId="26" fillId="0" borderId="10" xfId="0" applyNumberFormat="1" applyFont="1" applyFill="1" applyBorder="1" applyAlignment="1" applyProtection="1">
      <alignment horizontal="right" vertical="center"/>
      <protection/>
    </xf>
    <xf numFmtId="171" fontId="26" fillId="0" borderId="10" xfId="0" applyNumberFormat="1" applyFont="1" applyFill="1" applyBorder="1" applyAlignment="1" applyProtection="1">
      <alignment horizontal="right" vertical="center"/>
      <protection/>
    </xf>
    <xf numFmtId="172" fontId="26" fillId="0" borderId="10" xfId="0" applyNumberFormat="1" applyFont="1" applyFill="1" applyBorder="1" applyAlignment="1">
      <alignment horizontal="right" vertical="center"/>
    </xf>
    <xf numFmtId="172" fontId="13" fillId="0" borderId="10" xfId="0" applyNumberFormat="1" applyFont="1" applyFill="1" applyBorder="1" applyAlignment="1">
      <alignment horizontal="right" vertical="center"/>
    </xf>
    <xf numFmtId="171" fontId="13" fillId="0" borderId="10" xfId="0" applyNumberFormat="1" applyFont="1" applyFill="1" applyBorder="1" applyAlignment="1">
      <alignment horizontal="right" vertical="center"/>
    </xf>
    <xf numFmtId="172" fontId="14" fillId="0" borderId="10" xfId="0" applyNumberFormat="1" applyFont="1" applyFill="1" applyBorder="1" applyAlignment="1">
      <alignment horizontal="right" vertical="center"/>
    </xf>
    <xf numFmtId="171"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6" fillId="0" borderId="11" xfId="0" applyFont="1" applyFill="1" applyBorder="1" applyAlignment="1" applyProtection="1">
      <alignment horizontal="center" vertical="top"/>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19" xfId="0" applyFont="1" applyFill="1" applyBorder="1" applyAlignment="1" applyProtection="1">
      <alignment horizontal="left" wrapText="1"/>
      <protection/>
    </xf>
    <xf numFmtId="0" fontId="4" fillId="0" borderId="1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2" fillId="0" borderId="12"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75" zoomScaleNormal="75" zoomScaleSheetLayoutView="75" workbookViewId="0" topLeftCell="A100">
      <selection activeCell="A126" sqref="A126"/>
    </sheetView>
  </sheetViews>
  <sheetFormatPr defaultColWidth="9.00390625" defaultRowHeight="12.75"/>
  <cols>
    <col min="1" max="1" width="63.125" style="6" customWidth="1"/>
    <col min="2" max="2" width="9.75390625" style="6" customWidth="1"/>
    <col min="3" max="3" width="17.75390625" style="5" customWidth="1"/>
    <col min="4" max="4" width="14.625" style="5" customWidth="1"/>
    <col min="5" max="5" width="16.125" style="5" customWidth="1"/>
    <col min="6" max="9" width="9.125" style="6" customWidth="1"/>
    <col min="10" max="10" width="12.00390625" style="6" customWidth="1"/>
    <col min="11" max="16384" width="9.125" style="6" customWidth="1"/>
  </cols>
  <sheetData>
    <row r="1" spans="2:5" ht="21.75" customHeight="1" hidden="1">
      <c r="B1" s="151" t="s">
        <v>2754</v>
      </c>
      <c r="C1" s="151"/>
      <c r="D1" s="151"/>
      <c r="E1" s="151"/>
    </row>
    <row r="2" spans="2:5" ht="48" customHeight="1" hidden="1">
      <c r="B2" s="151"/>
      <c r="C2" s="151"/>
      <c r="D2" s="151"/>
      <c r="E2" s="151"/>
    </row>
    <row r="3" ht="12.75" hidden="1"/>
    <row r="4" spans="1:13" s="4" customFormat="1" ht="15.75" customHeight="1" hidden="1">
      <c r="A4" s="49"/>
      <c r="B4" s="156" t="str">
        <f>CONCATENATE("Затверджений у сумі ",СумаПрописом(E49),"  ",E49," грн.")</f>
        <v>Затверджений у сумі Триста сiмдесят три мiльйони тридцять п`ять тисяч шiстсот дев`ятнадцять гривень 00 копiйок  373035619 грн.</v>
      </c>
      <c r="C4" s="156"/>
      <c r="D4" s="156"/>
      <c r="E4" s="156"/>
      <c r="F4" s="18"/>
      <c r="G4" s="152"/>
      <c r="H4" s="152"/>
      <c r="I4" s="152"/>
      <c r="J4" s="152"/>
      <c r="K4" s="18"/>
      <c r="L4" s="18"/>
      <c r="M4" s="18"/>
    </row>
    <row r="5" spans="1:13" s="4" customFormat="1" ht="15.75" customHeight="1" hidden="1">
      <c r="A5" s="50"/>
      <c r="B5" s="157"/>
      <c r="C5" s="157"/>
      <c r="D5" s="157"/>
      <c r="E5" s="157"/>
      <c r="F5" s="1"/>
      <c r="G5" s="34"/>
      <c r="H5" s="24"/>
      <c r="I5" s="24"/>
      <c r="J5" s="24"/>
      <c r="K5" s="2"/>
      <c r="L5" s="2"/>
      <c r="M5" s="2"/>
    </row>
    <row r="6" spans="1:13" s="4" customFormat="1" ht="12.75" customHeight="1" hidden="1">
      <c r="A6" s="49"/>
      <c r="B6" s="135" t="s">
        <v>941</v>
      </c>
      <c r="C6" s="135"/>
      <c r="D6" s="135"/>
      <c r="E6" s="135"/>
      <c r="F6" s="3"/>
      <c r="G6" s="1"/>
      <c r="H6" s="1"/>
      <c r="I6" s="3"/>
      <c r="J6" s="3"/>
      <c r="K6" s="3"/>
      <c r="L6" s="3"/>
      <c r="M6" s="3"/>
    </row>
    <row r="7" spans="1:13" s="4" customFormat="1" ht="26.25" customHeight="1" hidden="1">
      <c r="A7" s="52"/>
      <c r="B7" s="136" t="e">
        <f>#REF!</f>
        <v>#REF!</v>
      </c>
      <c r="C7" s="136"/>
      <c r="D7" s="136"/>
      <c r="E7" s="136"/>
      <c r="F7" s="18"/>
      <c r="G7" s="2"/>
      <c r="H7" s="2"/>
      <c r="I7" s="18"/>
      <c r="J7" s="18"/>
      <c r="K7" s="18"/>
      <c r="L7" s="18"/>
      <c r="M7" s="18"/>
    </row>
    <row r="8" spans="1:13" s="40" customFormat="1" ht="12.75" customHeight="1" hidden="1">
      <c r="A8" s="53"/>
      <c r="B8" s="135" t="s">
        <v>26</v>
      </c>
      <c r="C8" s="135"/>
      <c r="D8" s="135"/>
      <c r="E8" s="135"/>
      <c r="F8" s="43"/>
      <c r="G8" s="45"/>
      <c r="H8" s="45"/>
      <c r="I8" s="43"/>
      <c r="J8" s="43"/>
      <c r="K8" s="43"/>
      <c r="L8" s="43"/>
      <c r="M8" s="43"/>
    </row>
    <row r="9" spans="1:13" s="4" customFormat="1" ht="18.75" customHeight="1" hidden="1">
      <c r="A9" s="49"/>
      <c r="B9" s="54"/>
      <c r="C9" s="55"/>
      <c r="D9" s="137" t="e">
        <f>#REF!</f>
        <v>#REF!</v>
      </c>
      <c r="E9" s="137"/>
      <c r="F9" s="18"/>
      <c r="G9" s="1"/>
      <c r="H9" s="1"/>
      <c r="I9" s="19"/>
      <c r="J9" s="3"/>
      <c r="K9" s="18"/>
      <c r="L9" s="18"/>
      <c r="M9" s="18"/>
    </row>
    <row r="10" spans="1:13" s="40" customFormat="1" ht="12.75" customHeight="1" hidden="1">
      <c r="A10" s="56"/>
      <c r="B10" s="135" t="s">
        <v>9</v>
      </c>
      <c r="C10" s="135"/>
      <c r="D10" s="135" t="s">
        <v>22</v>
      </c>
      <c r="E10" s="135"/>
      <c r="G10" s="41"/>
      <c r="H10" s="41"/>
      <c r="I10" s="42"/>
      <c r="J10" s="43"/>
      <c r="K10" s="44"/>
      <c r="L10" s="44"/>
      <c r="M10" s="44"/>
    </row>
    <row r="11" spans="1:13" s="4" customFormat="1" ht="12.75" customHeight="1" hidden="1">
      <c r="A11" s="49"/>
      <c r="B11" s="134" t="e">
        <f>#REF!</f>
        <v>#REF!</v>
      </c>
      <c r="C11" s="134"/>
      <c r="D11" s="57"/>
      <c r="E11" s="57"/>
      <c r="F11" s="18"/>
      <c r="G11" s="1"/>
      <c r="H11" s="1"/>
      <c r="I11" s="18"/>
      <c r="J11" s="18"/>
      <c r="K11" s="18"/>
      <c r="L11" s="18"/>
      <c r="M11" s="18"/>
    </row>
    <row r="12" spans="1:13" s="4" customFormat="1" ht="12.75" customHeight="1" hidden="1">
      <c r="A12" s="52"/>
      <c r="B12" s="135" t="s">
        <v>578</v>
      </c>
      <c r="C12" s="135"/>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54" t="s">
        <v>5993</v>
      </c>
      <c r="B14" s="155"/>
      <c r="C14" s="155"/>
      <c r="D14" s="155"/>
      <c r="E14" s="155"/>
    </row>
    <row r="15" spans="1:5" s="9" customFormat="1" ht="19.5" customHeight="1" hidden="1">
      <c r="A15" s="145" t="s">
        <v>27</v>
      </c>
      <c r="B15" s="145"/>
      <c r="C15" s="145"/>
      <c r="D15" s="145"/>
      <c r="E15" s="145"/>
    </row>
    <row r="16" spans="1:10" s="9" customFormat="1" ht="15.75" customHeight="1" hidden="1">
      <c r="A16" s="147" t="s">
        <v>17</v>
      </c>
      <c r="B16" s="147"/>
      <c r="C16" s="147"/>
      <c r="D16" s="147"/>
      <c r="E16" s="147"/>
      <c r="F16" s="140"/>
      <c r="G16" s="140"/>
      <c r="H16" s="140"/>
      <c r="I16" s="140"/>
      <c r="J16" s="140"/>
    </row>
    <row r="17" spans="1:5" s="9" customFormat="1" ht="49.5" customHeight="1">
      <c r="A17" s="148" t="s">
        <v>5987</v>
      </c>
      <c r="B17" s="148"/>
      <c r="C17" s="148"/>
      <c r="D17" s="148"/>
      <c r="E17" s="148"/>
    </row>
    <row r="18" spans="1:10" s="9" customFormat="1" ht="12.75" customHeight="1">
      <c r="A18" s="144" t="s">
        <v>43</v>
      </c>
      <c r="B18" s="144"/>
      <c r="C18" s="144"/>
      <c r="D18" s="144"/>
      <c r="E18" s="144"/>
      <c r="F18" s="140"/>
      <c r="G18" s="140"/>
      <c r="H18" s="140"/>
      <c r="I18" s="140"/>
      <c r="J18" s="140"/>
    </row>
    <row r="19" spans="1:10" s="9" customFormat="1" ht="17.25" customHeight="1">
      <c r="A19" s="148" t="s">
        <v>5986</v>
      </c>
      <c r="B19" s="148"/>
      <c r="C19" s="148"/>
      <c r="D19" s="148"/>
      <c r="E19" s="148"/>
      <c r="F19" s="140"/>
      <c r="G19" s="140"/>
      <c r="H19" s="140"/>
      <c r="I19" s="140"/>
      <c r="J19" s="140"/>
    </row>
    <row r="20" spans="1:10" s="9" customFormat="1" ht="12.75" customHeight="1">
      <c r="A20" s="144" t="s">
        <v>15</v>
      </c>
      <c r="B20" s="144"/>
      <c r="C20" s="144"/>
      <c r="D20" s="144"/>
      <c r="E20" s="144"/>
      <c r="F20" s="140"/>
      <c r="G20" s="140"/>
      <c r="H20" s="140"/>
      <c r="I20" s="140"/>
      <c r="J20" s="140"/>
    </row>
    <row r="21" spans="1:10" s="9" customFormat="1" ht="15.75" customHeight="1">
      <c r="A21" s="146" t="s">
        <v>5988</v>
      </c>
      <c r="B21" s="146"/>
      <c r="C21" s="146"/>
      <c r="D21" s="146"/>
      <c r="E21" s="146"/>
      <c r="F21" s="17"/>
      <c r="G21" s="14"/>
      <c r="H21" s="14"/>
      <c r="I21" s="14"/>
      <c r="J21" s="14"/>
    </row>
    <row r="22" spans="1:10" s="9" customFormat="1" ht="26.25" customHeight="1">
      <c r="A22" s="143" t="s">
        <v>5989</v>
      </c>
      <c r="B22" s="143"/>
      <c r="C22" s="143"/>
      <c r="D22" s="143"/>
      <c r="E22" s="143"/>
      <c r="F22" s="17"/>
      <c r="G22" s="14"/>
      <c r="H22" s="14"/>
      <c r="I22" s="14"/>
      <c r="J22" s="14"/>
    </row>
    <row r="23" spans="1:10" s="9" customFormat="1" ht="33.75" customHeight="1">
      <c r="A23" s="143" t="s">
        <v>5990</v>
      </c>
      <c r="B23" s="143"/>
      <c r="C23" s="143"/>
      <c r="D23" s="143"/>
      <c r="E23" s="143"/>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53" t="s">
        <v>942</v>
      </c>
      <c r="B26" s="142" t="s">
        <v>38</v>
      </c>
      <c r="C26" s="141" t="s">
        <v>32</v>
      </c>
      <c r="D26" s="141"/>
      <c r="E26" s="142" t="s">
        <v>3370</v>
      </c>
    </row>
    <row r="27" spans="1:5" s="8" customFormat="1" ht="33" customHeight="1">
      <c r="A27" s="153"/>
      <c r="B27" s="142"/>
      <c r="C27" s="46" t="s">
        <v>29</v>
      </c>
      <c r="D27" s="46" t="s">
        <v>30</v>
      </c>
      <c r="E27" s="142"/>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373035619</v>
      </c>
      <c r="D29" s="127">
        <f>D31</f>
        <v>0</v>
      </c>
      <c r="E29" s="126">
        <f>C29+D29</f>
        <v>373035619</v>
      </c>
      <c r="F29" s="16"/>
      <c r="G29" s="16"/>
      <c r="H29" s="16"/>
      <c r="I29" s="16"/>
      <c r="J29" s="16"/>
    </row>
    <row r="30" spans="1:5" s="9" customFormat="1" ht="13.5" customHeight="1">
      <c r="A30" s="27" t="s">
        <v>14</v>
      </c>
      <c r="B30" s="28" t="s">
        <v>16</v>
      </c>
      <c r="C30" s="128">
        <f>C49</f>
        <v>373035619</v>
      </c>
      <c r="D30" s="129" t="s">
        <v>16</v>
      </c>
      <c r="E30" s="128">
        <f>C30</f>
        <v>373035619</v>
      </c>
    </row>
    <row r="31" spans="1:5" s="9" customFormat="1" ht="15">
      <c r="A31" s="27" t="s">
        <v>3371</v>
      </c>
      <c r="B31" s="28" t="s">
        <v>16</v>
      </c>
      <c r="C31" s="78">
        <v>0</v>
      </c>
      <c r="D31" s="78">
        <f>D32+D38</f>
        <v>0</v>
      </c>
      <c r="E31" s="113">
        <f>D31</f>
        <v>0</v>
      </c>
    </row>
    <row r="32" spans="1:5" s="9" customFormat="1" ht="32.25" customHeight="1">
      <c r="A32" s="29" t="s">
        <v>6</v>
      </c>
      <c r="B32" s="131" t="s">
        <v>5991</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132" t="s">
        <v>5992</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9" t="s">
        <v>945</v>
      </c>
      <c r="B47" s="28"/>
      <c r="C47" s="78" t="s">
        <v>16</v>
      </c>
      <c r="D47" s="79"/>
      <c r="E47" s="113"/>
    </row>
    <row r="48" spans="1:5" s="9" customFormat="1" ht="15">
      <c r="A48" s="150"/>
      <c r="B48" s="28"/>
      <c r="C48" s="78" t="s">
        <v>16</v>
      </c>
      <c r="D48" s="79" t="s">
        <v>3374</v>
      </c>
      <c r="E48" s="113" t="s">
        <v>3374</v>
      </c>
    </row>
    <row r="49" spans="1:6" s="9" customFormat="1" ht="15.75">
      <c r="A49" s="30" t="s">
        <v>35</v>
      </c>
      <c r="B49" s="28" t="s">
        <v>16</v>
      </c>
      <c r="C49" s="123">
        <f>C50+C85+C105+C106+C110</f>
        <v>373035619</v>
      </c>
      <c r="D49" s="124">
        <f>D50+D85+D105+D106+D110</f>
        <v>0</v>
      </c>
      <c r="E49" s="125">
        <f aca="true" t="shared" si="1" ref="E49:E73">SUM(C49:D49)</f>
        <v>373035619</v>
      </c>
      <c r="F49" s="23"/>
    </row>
    <row r="50" spans="1:5" s="9" customFormat="1" ht="17.25" customHeight="1">
      <c r="A50" s="33" t="str">
        <f>VLOOKUP(B50,ДовКЕКВ!A:B,2,FALSE)</f>
        <v>Поточні видатки</v>
      </c>
      <c r="B50" s="76">
        <v>2000</v>
      </c>
      <c r="C50" s="120">
        <f>C51+C56+C73+C76+C80+C84</f>
        <v>370705085</v>
      </c>
      <c r="D50" s="121">
        <f>D51+D56+D73+D76+D80+D84</f>
        <v>0</v>
      </c>
      <c r="E50" s="122">
        <f t="shared" si="1"/>
        <v>370705085</v>
      </c>
    </row>
    <row r="51" spans="1:5" s="9" customFormat="1" ht="15">
      <c r="A51" s="33" t="str">
        <f>VLOOKUP(B51,ДовКЕКВ!A:B,2,FALSE)</f>
        <v>Оплата праці і нарахування на заробітну плату</v>
      </c>
      <c r="B51" s="76">
        <v>2100</v>
      </c>
      <c r="C51" s="111">
        <f>C52+C55</f>
        <v>344453857</v>
      </c>
      <c r="D51" s="83">
        <f>D52+D55</f>
        <v>0</v>
      </c>
      <c r="E51" s="114">
        <f t="shared" si="1"/>
        <v>344453857</v>
      </c>
    </row>
    <row r="52" spans="1:5" s="9" customFormat="1" ht="15">
      <c r="A52" s="33" t="str">
        <f>VLOOKUP(B52,ДовКЕКВ!A:B,2,FALSE)</f>
        <v>Оплата праці</v>
      </c>
      <c r="B52" s="76">
        <v>2110</v>
      </c>
      <c r="C52" s="115">
        <f>SUM(C53:C54)</f>
        <v>283462176</v>
      </c>
      <c r="D52" s="116">
        <f>SUM(D53:D54)</f>
        <v>0</v>
      </c>
      <c r="E52" s="117">
        <f t="shared" si="1"/>
        <v>283462176</v>
      </c>
    </row>
    <row r="53" spans="1:5" s="12" customFormat="1" ht="15">
      <c r="A53" s="96" t="str">
        <f>VLOOKUP(B53,ДовКЕКВ!A:B,2,FALSE)</f>
        <v>Заробітна плата</v>
      </c>
      <c r="B53" s="97">
        <v>2111</v>
      </c>
      <c r="C53" s="112">
        <v>283462176</v>
      </c>
      <c r="D53" s="82">
        <v>0</v>
      </c>
      <c r="E53" s="114">
        <f t="shared" si="1"/>
        <v>283462176</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60991681</v>
      </c>
      <c r="D55" s="119">
        <v>0</v>
      </c>
      <c r="E55" s="117">
        <f t="shared" si="1"/>
        <v>60991681</v>
      </c>
    </row>
    <row r="56" spans="1:5" s="9" customFormat="1" ht="15">
      <c r="A56" s="33" t="str">
        <f>VLOOKUP(B56,ДовКЕКВ!A:B,2,FALSE)</f>
        <v>Використання товарів і послуг</v>
      </c>
      <c r="B56" s="76">
        <v>2200</v>
      </c>
      <c r="C56" s="111">
        <f>SUM(C57:C63)+C70</f>
        <v>23059234</v>
      </c>
      <c r="D56" s="83">
        <f>SUM(D57:D63)+D70</f>
        <v>0</v>
      </c>
      <c r="E56" s="114">
        <f t="shared" si="1"/>
        <v>23059234</v>
      </c>
    </row>
    <row r="57" spans="1:5" s="9" customFormat="1" ht="15">
      <c r="A57" s="33" t="str">
        <f>VLOOKUP(B57,ДовКЕКВ!A:B,2,FALSE)</f>
        <v>Предмети, матеріали, обладнання та інвентар</v>
      </c>
      <c r="B57" s="76">
        <v>2210</v>
      </c>
      <c r="C57" s="118">
        <v>7618617</v>
      </c>
      <c r="D57" s="119">
        <v>0</v>
      </c>
      <c r="E57" s="117">
        <f t="shared" si="1"/>
        <v>7618617</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9191597</v>
      </c>
      <c r="D60" s="119">
        <v>0</v>
      </c>
      <c r="E60" s="117">
        <f t="shared" si="1"/>
        <v>9191597</v>
      </c>
    </row>
    <row r="61" spans="1:5" s="10" customFormat="1" ht="15">
      <c r="A61" s="33" t="str">
        <f>VLOOKUP(B61,ДовКЕКВ!A:B,2,FALSE)</f>
        <v>Видатки на відрядження</v>
      </c>
      <c r="B61" s="76">
        <v>2250</v>
      </c>
      <c r="C61" s="118">
        <v>2432288</v>
      </c>
      <c r="D61" s="119">
        <v>0</v>
      </c>
      <c r="E61" s="117">
        <f t="shared" si="1"/>
        <v>2432288</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3807992</v>
      </c>
      <c r="D63" s="116">
        <f>SUM(D64:D69)</f>
        <v>0</v>
      </c>
      <c r="E63" s="117">
        <f>SUM(C63:D63)</f>
        <v>3807992</v>
      </c>
    </row>
    <row r="64" spans="1:5" s="9" customFormat="1" ht="15">
      <c r="A64" s="33" t="str">
        <f>VLOOKUP(B64,ДовКЕКВ!A:B,2,FALSE)</f>
        <v>Оплата теплопостачання</v>
      </c>
      <c r="B64" s="76">
        <v>2271</v>
      </c>
      <c r="C64" s="112">
        <v>1801869</v>
      </c>
      <c r="D64" s="82">
        <v>0</v>
      </c>
      <c r="E64" s="114">
        <f t="shared" si="1"/>
        <v>1801869</v>
      </c>
    </row>
    <row r="65" spans="1:5" s="9" customFormat="1" ht="15">
      <c r="A65" s="96" t="str">
        <f>VLOOKUP(B65,ДовКЕКВ!A:B,2,FALSE)</f>
        <v>Оплата водопостачання та водовідведення</v>
      </c>
      <c r="B65" s="97">
        <v>2272</v>
      </c>
      <c r="C65" s="112">
        <v>128631</v>
      </c>
      <c r="D65" s="82">
        <v>0</v>
      </c>
      <c r="E65" s="114">
        <f t="shared" si="1"/>
        <v>128631</v>
      </c>
    </row>
    <row r="66" spans="1:5" s="9" customFormat="1" ht="15">
      <c r="A66" s="96" t="str">
        <f>VLOOKUP(B66,ДовКЕКВ!A:B,2,FALSE)</f>
        <v>Оплата електроенергії</v>
      </c>
      <c r="B66" s="97">
        <v>2273</v>
      </c>
      <c r="C66" s="112">
        <v>1567802</v>
      </c>
      <c r="D66" s="112">
        <v>0</v>
      </c>
      <c r="E66" s="114">
        <f t="shared" si="1"/>
        <v>1567802</v>
      </c>
    </row>
    <row r="67" spans="1:5" s="9" customFormat="1" ht="15">
      <c r="A67" s="96" t="str">
        <f>VLOOKUP(B67,ДовКЕКВ!A:B,2,FALSE)</f>
        <v>Оплата природного газу</v>
      </c>
      <c r="B67" s="97">
        <v>2274</v>
      </c>
      <c r="C67" s="112">
        <v>287630</v>
      </c>
      <c r="D67" s="112">
        <v>0</v>
      </c>
      <c r="E67" s="114">
        <f t="shared" si="1"/>
        <v>287630</v>
      </c>
    </row>
    <row r="68" spans="1:5" s="9" customFormat="1" ht="15">
      <c r="A68" s="96" t="str">
        <f>VLOOKUP(B68,ДовКЕКВ!A:B,2,FALSE)</f>
        <v>Оплата інших енергоносіїв та інших комунальних послуг</v>
      </c>
      <c r="B68" s="97">
        <v>2275</v>
      </c>
      <c r="C68" s="112">
        <v>22060</v>
      </c>
      <c r="D68" s="112">
        <v>0</v>
      </c>
      <c r="E68" s="114">
        <f t="shared" si="1"/>
        <v>22060</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8740</v>
      </c>
      <c r="D70" s="115">
        <f>SUM(D71:D72)</f>
        <v>0</v>
      </c>
      <c r="E70" s="117">
        <f t="shared" si="1"/>
        <v>8740</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8740</v>
      </c>
      <c r="D72" s="112">
        <v>0</v>
      </c>
      <c r="E72" s="114">
        <f t="shared" si="1"/>
        <v>8740</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3191994</v>
      </c>
      <c r="D84" s="118"/>
      <c r="E84" s="117">
        <f t="shared" si="2"/>
        <v>3191994</v>
      </c>
    </row>
    <row r="85" spans="1:5" s="10" customFormat="1" ht="15">
      <c r="A85" s="33" t="str">
        <f>VLOOKUP(B85,ДовКЕКВ!A:B,2,FALSE)</f>
        <v>Капітальні видатки</v>
      </c>
      <c r="B85" s="76">
        <v>3000</v>
      </c>
      <c r="C85" s="111">
        <f>C86+C100</f>
        <v>2330534</v>
      </c>
      <c r="D85" s="111">
        <f>D86+D100</f>
        <v>0</v>
      </c>
      <c r="E85" s="114">
        <f t="shared" si="2"/>
        <v>2330534</v>
      </c>
    </row>
    <row r="86" spans="1:5" s="9" customFormat="1" ht="15">
      <c r="A86" s="33" t="str">
        <f>VLOOKUP(B86,ДовКЕКВ!A:B,2,FALSE)</f>
        <v>Придбання основного капіталу</v>
      </c>
      <c r="B86" s="76">
        <v>3100</v>
      </c>
      <c r="C86" s="114">
        <f>C87+C88+C91+C94+C98+C99</f>
        <v>2330534</v>
      </c>
      <c r="D86" s="114">
        <f>D87+D88+D91+D94+D98+D99</f>
        <v>0</v>
      </c>
      <c r="E86" s="114">
        <f t="shared" si="2"/>
        <v>2330534</v>
      </c>
    </row>
    <row r="87" spans="1:5" s="9" customFormat="1" ht="15">
      <c r="A87" s="33" t="str">
        <f>VLOOKUP(B87,ДовКЕКВ!A:B,2,FALSE)</f>
        <v>Придбання обладнання і предметів довгострокового користування</v>
      </c>
      <c r="B87" s="76">
        <v>3110</v>
      </c>
      <c r="C87" s="112">
        <v>2330534</v>
      </c>
      <c r="D87" s="112">
        <v>0</v>
      </c>
      <c r="E87" s="114">
        <f t="shared" si="2"/>
        <v>2330534</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0</v>
      </c>
      <c r="D91" s="111">
        <f>SUM(D92:D93)</f>
        <v>0</v>
      </c>
      <c r="E91" s="114">
        <f t="shared" si="2"/>
        <v>0</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0</v>
      </c>
      <c r="D93" s="112">
        <v>0</v>
      </c>
      <c r="E93" s="114">
        <f t="shared" si="2"/>
        <v>0</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39"/>
      <c r="E113" s="139"/>
      <c r="F113" s="14"/>
    </row>
    <row r="114" spans="1:6" s="38" customFormat="1" ht="12.75" customHeight="1">
      <c r="A114" s="65"/>
      <c r="B114" s="51" t="s">
        <v>9</v>
      </c>
      <c r="C114" s="66"/>
      <c r="D114" s="135" t="s">
        <v>22</v>
      </c>
      <c r="E114" s="135"/>
      <c r="F114" s="37"/>
    </row>
    <row r="115" spans="1:6" s="9" customFormat="1" ht="30">
      <c r="A115" s="87" t="s">
        <v>1790</v>
      </c>
      <c r="B115" s="55"/>
      <c r="C115" s="64"/>
      <c r="D115" s="139"/>
      <c r="E115" s="139"/>
      <c r="F115" s="14"/>
    </row>
    <row r="116" spans="1:6" s="38" customFormat="1" ht="11.25">
      <c r="A116" s="67"/>
      <c r="B116" s="51" t="s">
        <v>9</v>
      </c>
      <c r="C116" s="66"/>
      <c r="D116" s="135" t="s">
        <v>22</v>
      </c>
      <c r="E116" s="135"/>
      <c r="F116" s="37"/>
    </row>
    <row r="117" spans="1:7" s="9" customFormat="1" ht="15.75">
      <c r="A117" s="130" t="s">
        <v>5994</v>
      </c>
      <c r="B117" s="68"/>
      <c r="C117" s="57"/>
      <c r="D117" s="147"/>
      <c r="E117" s="147"/>
      <c r="F117" s="138"/>
      <c r="G117" s="138"/>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33" t="s">
        <v>4079</v>
      </c>
      <c r="B121" s="133"/>
      <c r="C121" s="133"/>
      <c r="D121" s="133"/>
      <c r="E121" s="133"/>
    </row>
    <row r="122" spans="1:5" ht="34.5" customHeight="1">
      <c r="A122" s="133"/>
      <c r="B122" s="133"/>
      <c r="C122" s="133"/>
      <c r="D122" s="133"/>
      <c r="E122" s="133"/>
    </row>
    <row r="123" ht="12.75">
      <c r="A123" s="8"/>
    </row>
  </sheetData>
  <sheetProtection/>
  <mergeCells count="37">
    <mergeCell ref="B1:E2"/>
    <mergeCell ref="G4:J4"/>
    <mergeCell ref="A26:A27"/>
    <mergeCell ref="B26:B27"/>
    <mergeCell ref="F16:J16"/>
    <mergeCell ref="A17:E17"/>
    <mergeCell ref="A22:E22"/>
    <mergeCell ref="F18:J18"/>
    <mergeCell ref="A14:E14"/>
    <mergeCell ref="B4:E5"/>
    <mergeCell ref="A15:E15"/>
    <mergeCell ref="A21:E21"/>
    <mergeCell ref="A16:E16"/>
    <mergeCell ref="D117:E117"/>
    <mergeCell ref="A18:E18"/>
    <mergeCell ref="A19:E19"/>
    <mergeCell ref="A47:A48"/>
    <mergeCell ref="F117:G117"/>
    <mergeCell ref="D115:E115"/>
    <mergeCell ref="D116:E116"/>
    <mergeCell ref="D113:E113"/>
    <mergeCell ref="F19:J19"/>
    <mergeCell ref="C26:D26"/>
    <mergeCell ref="E26:E27"/>
    <mergeCell ref="A23:E23"/>
    <mergeCell ref="A20:E20"/>
    <mergeCell ref="F20:J20"/>
    <mergeCell ref="A121:E122"/>
    <mergeCell ref="B11:C11"/>
    <mergeCell ref="B12:C12"/>
    <mergeCell ref="B6:E6"/>
    <mergeCell ref="B7:E7"/>
    <mergeCell ref="B8:E8"/>
    <mergeCell ref="D9:E9"/>
    <mergeCell ref="B10:C10"/>
    <mergeCell ref="D10:E10"/>
    <mergeCell ref="D114:E114"/>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Zam.Buh</cp:lastModifiedBy>
  <cp:lastPrinted>2019-04-03T07:05:35Z</cp:lastPrinted>
  <dcterms:created xsi:type="dcterms:W3CDTF">1999-07-07T07:42:48Z</dcterms:created>
  <dcterms:modified xsi:type="dcterms:W3CDTF">2020-02-11T08:38:18Z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